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23" i="1" l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F14" i="1"/>
  <c r="I13" i="1"/>
  <c r="K13" i="1" s="1"/>
  <c r="I12" i="1"/>
  <c r="K12" i="1" s="1"/>
  <c r="I11" i="1"/>
  <c r="K11" i="1" s="1"/>
  <c r="F11" i="1"/>
  <c r="I10" i="1"/>
  <c r="K10" i="1" s="1"/>
  <c r="F10" i="1"/>
  <c r="K9" i="1"/>
  <c r="I9" i="1"/>
  <c r="K8" i="1"/>
  <c r="I8" i="1"/>
  <c r="K7" i="1"/>
  <c r="I7" i="1"/>
</calcChain>
</file>

<file path=xl/sharedStrings.xml><?xml version="1.0" encoding="utf-8"?>
<sst xmlns="http://schemas.openxmlformats.org/spreadsheetml/2006/main" count="93" uniqueCount="51">
  <si>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</si>
  <si>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</si>
  <si>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</si>
  <si>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</si>
  <si>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</si>
  <si>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</si>
  <si>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</si>
  <si>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</si>
  <si>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</si>
  <si>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</si>
  <si>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</si>
  <si>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</si>
  <si>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</si>
  <si>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</si>
  <si>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</si>
  <si>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</si>
  <si>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</si>
  <si>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</si>
  <si>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</si>
  <si>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</si>
  <si>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</si>
  <si>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</si>
  <si>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</si>
  <si>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</si>
  <si>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</si>
  <si>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</si>
  <si>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</si>
  <si>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</si>
  <si>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</si>
  <si>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</si>
  <si>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</si>
  <si>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</si>
  <si>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</si>
  <si>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</si>
  <si>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</si>
  <si>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</si>
  <si>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</si>
  <si>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</si>
  <si>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</si>
  <si>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</si>
  <si>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</si>
  <si>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</si>
  <si>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</si>
  <si>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</si>
  <si>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</si>
  <si>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</si>
  <si>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</si>
  <si>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</si>
  <si>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</si>
  <si>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</si>
  <si>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1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</si>
</sst>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 applyProtection="1">
      <alignment horizontal="center" vertical="center"/>
      <protection hidden="1"/>
    </xf>
    <xf numFmtId="164" fontId="15" fillId="0" borderId="17" xfId="1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2" fontId="14" fillId="3" borderId="20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/>
    </xf>
    <xf numFmtId="164" fontId="14" fillId="3" borderId="23" xfId="0" applyNumberFormat="1" applyFont="1" applyFill="1" applyBorder="1" applyAlignment="1">
      <alignment horizontal="center" vertical="center"/>
    </xf>
    <xf numFmtId="2" fontId="14" fillId="3" borderId="23" xfId="0" applyNumberFormat="1" applyFont="1" applyFill="1" applyBorder="1" applyAlignment="1">
      <alignment horizontal="center" vertical="center"/>
    </xf>
    <xf numFmtId="164" fontId="15" fillId="3" borderId="23" xfId="0" applyNumberFormat="1" applyFont="1" applyFill="1" applyBorder="1" applyAlignment="1" applyProtection="1">
      <alignment horizontal="center" vertical="center"/>
      <protection hidden="1"/>
    </xf>
    <xf numFmtId="164" fontId="15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/>
    </xf>
    <xf numFmtId="2" fontId="14" fillId="3" borderId="25" xfId="0" applyNumberFormat="1" applyFont="1" applyFill="1" applyBorder="1" applyAlignment="1">
      <alignment horizontal="center" vertical="center"/>
    </xf>
    <xf numFmtId="164" fontId="15" fillId="3" borderId="25" xfId="0" applyNumberFormat="1" applyFont="1" applyFill="1" applyBorder="1" applyAlignment="1" applyProtection="1">
      <alignment horizontal="center" vertical="center"/>
      <protection hidden="1"/>
    </xf>
    <xf numFmtId="164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4" fillId="3" borderId="20" xfId="0" applyNumberFormat="1" applyFont="1" applyFill="1" applyBorder="1" applyAlignment="1">
      <alignment horizontal="center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0" fontId="14" fillId="3" borderId="2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/>
    </xf>
    <xf numFmtId="164" fontId="15" fillId="3" borderId="27" xfId="0" applyNumberFormat="1" applyFont="1" applyFill="1" applyBorder="1" applyAlignment="1" applyProtection="1">
      <alignment horizontal="center" vertical="center"/>
      <protection hidden="1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164" fontId="15" fillId="0" borderId="30" xfId="1" applyNumberFormat="1" applyFont="1" applyFill="1" applyBorder="1" applyAlignment="1" applyProtection="1">
      <alignment horizontal="center" vertical="center"/>
      <protection hidden="1"/>
    </xf>
    <xf numFmtId="164" fontId="15" fillId="3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164" fontId="15" fillId="0" borderId="17" xfId="1" applyNumberFormat="1" applyFont="1" applyFill="1" applyBorder="1" applyAlignment="1" applyProtection="1">
      <alignment horizontal="center" vertical="center"/>
      <protection hidden="1"/>
    </xf>
    <xf numFmtId="0" fontId="14" fillId="3" borderId="1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64" fontId="15" fillId="0" borderId="27" xfId="1" applyNumberFormat="1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 applyProtection="1">
      <alignment horizontal="center" vertical="center"/>
      <protection hidden="1"/>
    </xf>
    <xf numFmtId="0" fontId="14" fillId="3" borderId="24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66" fontId="14" fillId="3" borderId="30" xfId="0" applyNumberFormat="1" applyFont="1" applyFill="1" applyBorder="1" applyAlignment="1">
      <alignment horizontal="center" vertical="center"/>
    </xf>
    <xf numFmtId="164" fontId="15" fillId="3" borderId="30" xfId="0" applyNumberFormat="1" applyFont="1" applyFill="1" applyBorder="1" applyAlignment="1" applyProtection="1">
      <alignment horizontal="center" vertical="center"/>
      <protection hidden="1"/>
    </xf>
    <xf numFmtId="0" fontId="14" fillId="3" borderId="31" xfId="0" applyFont="1" applyFill="1" applyBorder="1" applyAlignment="1">
      <alignment horizontal="center" vertical="center"/>
    </xf>
    <xf numFmtId="165" fontId="15" fillId="3" borderId="20" xfId="1" applyNumberFormat="1" applyFont="1" applyFill="1" applyBorder="1" applyAlignment="1">
      <alignment horizontal="center" vertical="center"/>
    </xf>
    <xf numFmtId="164" fontId="15" fillId="3" borderId="20" xfId="1" applyNumberFormat="1" applyFont="1" applyFill="1" applyBorder="1" applyAlignment="1" applyProtection="1">
      <alignment horizontal="center" vertical="center"/>
      <protection hidden="1"/>
    </xf>
    <xf numFmtId="165" fontId="15" fillId="3" borderId="23" xfId="1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J15" sqref="J15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7" ht="45.75" customHeight="1" x14ac:dyDescent="0.25">
      <c r="A1" s="110" t="s">
        <v>50</v>
      </c>
      <c r="B1" s="110"/>
      <c r="C1" s="110"/>
      <c r="D1" s="110"/>
      <c r="E1" s="110"/>
      <c r="F1" s="110"/>
      <c r="G1" s="110"/>
      <c r="H1" s="110"/>
      <c r="I1" s="111"/>
      <c r="J1" s="111"/>
      <c r="K1" s="110"/>
      <c r="L1" s="110"/>
    </row>
    <row r="2" spans="1:17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7" ht="84" customHeight="1" thickBot="1" x14ac:dyDescent="0.3">
      <c r="A3" s="112" t="s">
        <v>0</v>
      </c>
      <c r="B3" s="115" t="s">
        <v>1</v>
      </c>
      <c r="C3" s="118" t="s">
        <v>2</v>
      </c>
      <c r="D3" s="118" t="s">
        <v>3</v>
      </c>
      <c r="E3" s="118" t="s">
        <v>4</v>
      </c>
      <c r="F3" s="121" t="s">
        <v>5</v>
      </c>
      <c r="G3" s="122"/>
      <c r="H3" s="122"/>
      <c r="I3" s="123" t="s">
        <v>6</v>
      </c>
      <c r="J3" s="123" t="s">
        <v>7</v>
      </c>
      <c r="K3" s="125" t="s">
        <v>8</v>
      </c>
      <c r="L3" s="125" t="s">
        <v>9</v>
      </c>
    </row>
    <row r="4" spans="1:17" ht="45" customHeight="1" thickBot="1" x14ac:dyDescent="0.3">
      <c r="A4" s="113"/>
      <c r="B4" s="116"/>
      <c r="C4" s="119"/>
      <c r="D4" s="119"/>
      <c r="E4" s="119"/>
      <c r="F4" s="23" t="s">
        <v>10</v>
      </c>
      <c r="G4" s="24" t="s">
        <v>11</v>
      </c>
      <c r="H4" s="24" t="s">
        <v>12</v>
      </c>
      <c r="I4" s="124"/>
      <c r="J4" s="124"/>
      <c r="K4" s="126"/>
      <c r="L4" s="127"/>
    </row>
    <row r="5" spans="1:17" ht="26.25" customHeight="1" thickBot="1" x14ac:dyDescent="0.3">
      <c r="A5" s="114"/>
      <c r="B5" s="117"/>
      <c r="C5" s="120"/>
      <c r="D5" s="120"/>
      <c r="E5" s="120"/>
      <c r="F5" s="128" t="s">
        <v>13</v>
      </c>
      <c r="G5" s="129"/>
      <c r="H5" s="129"/>
      <c r="I5" s="25" t="s">
        <v>14</v>
      </c>
      <c r="J5" s="26" t="s">
        <v>15</v>
      </c>
      <c r="K5" s="27" t="s">
        <v>16</v>
      </c>
      <c r="L5" s="126"/>
    </row>
    <row r="6" spans="1:17" ht="15.75" thickBot="1" x14ac:dyDescent="0.3">
      <c r="A6" s="28">
        <v>1</v>
      </c>
      <c r="B6" s="29">
        <v>2</v>
      </c>
      <c r="C6" s="30">
        <v>3</v>
      </c>
      <c r="D6" s="30">
        <v>4</v>
      </c>
      <c r="E6" s="30">
        <v>5</v>
      </c>
      <c r="F6" s="130">
        <v>6</v>
      </c>
      <c r="G6" s="131"/>
      <c r="H6" s="131"/>
      <c r="I6" s="31">
        <v>7</v>
      </c>
      <c r="J6" s="32">
        <v>8</v>
      </c>
      <c r="K6" s="30">
        <v>9</v>
      </c>
      <c r="L6" s="33">
        <v>10</v>
      </c>
      <c r="O6" s="8"/>
    </row>
    <row r="7" spans="1:17" ht="22.5" customHeight="1" x14ac:dyDescent="0.25">
      <c r="A7" s="34">
        <v>1</v>
      </c>
      <c r="B7" s="132" t="s">
        <v>17</v>
      </c>
      <c r="C7" s="35" t="s">
        <v>18</v>
      </c>
      <c r="D7" s="36" t="s">
        <v>19</v>
      </c>
      <c r="E7" s="36" t="s">
        <v>20</v>
      </c>
      <c r="F7" s="37">
        <v>0.4</v>
      </c>
      <c r="G7" s="38">
        <v>0.4</v>
      </c>
      <c r="H7" s="38"/>
      <c r="I7" s="39">
        <f>(((113+413)/832)*0.89)/1000</f>
        <v>5.6266826923076919E-4</v>
      </c>
      <c r="J7" s="40">
        <v>0</v>
      </c>
      <c r="K7" s="41">
        <f>(G7-I7)*0.89-J7</f>
        <v>0.35549922524038463</v>
      </c>
      <c r="L7" s="42" t="s">
        <v>21</v>
      </c>
      <c r="M7" s="9"/>
      <c r="N7" s="8"/>
      <c r="O7" s="8"/>
    </row>
    <row r="8" spans="1:17" ht="22.5" customHeight="1" x14ac:dyDescent="0.25">
      <c r="A8" s="43">
        <v>2</v>
      </c>
      <c r="B8" s="133"/>
      <c r="C8" s="44" t="s">
        <v>22</v>
      </c>
      <c r="D8" s="45" t="s">
        <v>23</v>
      </c>
      <c r="E8" s="46" t="s">
        <v>20</v>
      </c>
      <c r="F8" s="47">
        <v>0.16</v>
      </c>
      <c r="G8" s="48">
        <v>0.16</v>
      </c>
      <c r="H8" s="48"/>
      <c r="I8" s="49">
        <f>(((8340+7200+185+7015)/832)*0.89)/1000</f>
        <v>2.4325240384615383E-2</v>
      </c>
      <c r="J8" s="50">
        <v>0.03</v>
      </c>
      <c r="K8" s="51">
        <f>(G8-I8)*0.89-J8</f>
        <v>9.0750536057692302E-2</v>
      </c>
      <c r="L8" s="52" t="s">
        <v>21</v>
      </c>
      <c r="M8" s="9"/>
      <c r="N8" s="8"/>
      <c r="O8" s="10"/>
    </row>
    <row r="9" spans="1:17" ht="22.5" customHeight="1" thickBot="1" x14ac:dyDescent="0.3">
      <c r="A9" s="53">
        <v>3</v>
      </c>
      <c r="B9" s="134"/>
      <c r="C9" s="54" t="s">
        <v>22</v>
      </c>
      <c r="D9" s="55" t="s">
        <v>24</v>
      </c>
      <c r="E9" s="56" t="s">
        <v>20</v>
      </c>
      <c r="F9" s="57">
        <v>4.0000000000000001E-3</v>
      </c>
      <c r="G9" s="58">
        <v>4.0000000000000001E-3</v>
      </c>
      <c r="H9" s="59"/>
      <c r="I9" s="60">
        <f>(((1713+1522)/832)*0.89)/1000</f>
        <v>3.4605168269230767E-3</v>
      </c>
      <c r="J9" s="50">
        <v>0</v>
      </c>
      <c r="K9" s="61">
        <f>(G9-I9)*0.89-J9</f>
        <v>4.8014002403846181E-4</v>
      </c>
      <c r="L9" s="62" t="s">
        <v>21</v>
      </c>
      <c r="M9" s="9"/>
      <c r="N9" s="8"/>
      <c r="O9" s="8"/>
    </row>
    <row r="10" spans="1:17" ht="22.5" customHeight="1" x14ac:dyDescent="0.25">
      <c r="A10" s="34">
        <v>4</v>
      </c>
      <c r="B10" s="135" t="s">
        <v>25</v>
      </c>
      <c r="C10" s="63" t="s">
        <v>26</v>
      </c>
      <c r="D10" s="64" t="s">
        <v>27</v>
      </c>
      <c r="E10" s="65" t="s">
        <v>28</v>
      </c>
      <c r="F10" s="66">
        <f>G10+H10</f>
        <v>1.63</v>
      </c>
      <c r="G10" s="67">
        <v>1</v>
      </c>
      <c r="H10" s="67">
        <v>0.63</v>
      </c>
      <c r="I10" s="68">
        <f>(((38+38+4290+6450+0+0+0+0+0+0+16842+8775+20+20+1737+1548+13+13+19453+13453+11173+10393+755+593+4194+3215)/832)*0.89)/1000</f>
        <v>0.11019419471153846</v>
      </c>
      <c r="J10" s="40">
        <v>5.0000000000000001E-3</v>
      </c>
      <c r="K10" s="69">
        <f>(H10*1.05-I10)*0.89-J10</f>
        <v>0.48566216670673085</v>
      </c>
      <c r="L10" s="70" t="s">
        <v>21</v>
      </c>
      <c r="M10" s="9"/>
      <c r="N10" s="11"/>
      <c r="O10" s="11"/>
      <c r="P10" s="12"/>
      <c r="Q10" s="12"/>
    </row>
    <row r="11" spans="1:17" ht="22.5" customHeight="1" x14ac:dyDescent="0.25">
      <c r="A11" s="43">
        <v>5</v>
      </c>
      <c r="B11" s="108"/>
      <c r="C11" s="71" t="s">
        <v>26</v>
      </c>
      <c r="D11" s="45" t="s">
        <v>29</v>
      </c>
      <c r="E11" s="72" t="s">
        <v>28</v>
      </c>
      <c r="F11" s="48">
        <f>G11+H11</f>
        <v>1.19</v>
      </c>
      <c r="G11" s="48">
        <v>0.56000000000000005</v>
      </c>
      <c r="H11" s="48">
        <v>0.63</v>
      </c>
      <c r="I11" s="49">
        <f>(((5351+85+13+7+11960+9480+2013+2023+9653+10253+503+62893+1124+972+286+12754)/832)*0.89)/1000</f>
        <v>0.13838858173076923</v>
      </c>
      <c r="J11" s="50">
        <v>0.125</v>
      </c>
      <c r="K11" s="51">
        <f>(G11*1.05-I11)*0.89-J11</f>
        <v>0.27515416225961548</v>
      </c>
      <c r="L11" s="52" t="s">
        <v>21</v>
      </c>
      <c r="M11" s="9"/>
      <c r="N11" s="8"/>
    </row>
    <row r="12" spans="1:17" ht="22.5" customHeight="1" thickBot="1" x14ac:dyDescent="0.3">
      <c r="A12" s="53">
        <v>6</v>
      </c>
      <c r="B12" s="108"/>
      <c r="C12" s="71" t="s">
        <v>26</v>
      </c>
      <c r="D12" s="45" t="s">
        <v>30</v>
      </c>
      <c r="E12" s="72" t="s">
        <v>28</v>
      </c>
      <c r="F12" s="48">
        <v>0.63</v>
      </c>
      <c r="G12" s="48">
        <v>0.63</v>
      </c>
      <c r="H12" s="48"/>
      <c r="I12" s="49">
        <f>(((18540+15000+2682+5293+2623+2023+4254+4792)/832)*0.89)/1000</f>
        <v>5.9055564903846156E-2</v>
      </c>
      <c r="J12" s="104">
        <v>0.34670000000000001</v>
      </c>
      <c r="K12" s="51">
        <f>(G12-I12)*0.89-J12</f>
        <v>0.16144054723557699</v>
      </c>
      <c r="L12" s="52" t="s">
        <v>21</v>
      </c>
      <c r="M12" s="9"/>
      <c r="N12" s="8"/>
    </row>
    <row r="13" spans="1:17" ht="22.5" customHeight="1" x14ac:dyDescent="0.25">
      <c r="A13" s="34">
        <v>7</v>
      </c>
      <c r="B13" s="108"/>
      <c r="C13" s="71" t="s">
        <v>26</v>
      </c>
      <c r="D13" s="73" t="s">
        <v>31</v>
      </c>
      <c r="E13" s="74" t="s">
        <v>28</v>
      </c>
      <c r="F13" s="75">
        <v>2</v>
      </c>
      <c r="G13" s="75">
        <v>1</v>
      </c>
      <c r="H13" s="75">
        <v>1</v>
      </c>
      <c r="I13" s="49">
        <f>(((511+493+3960+3440+317+280+50+0+1542+0+1206+1551+593+566+510+516+74+104+34670+25920+1388+887)/832)*0.89)/1000</f>
        <v>8.4055793269230766E-2</v>
      </c>
      <c r="J13" s="105">
        <v>0</v>
      </c>
      <c r="K13" s="51">
        <f t="shared" ref="K13:K18" si="0">(G13*1.05-I13)*0.89-J13</f>
        <v>0.85969034399038469</v>
      </c>
      <c r="L13" s="52" t="s">
        <v>21</v>
      </c>
      <c r="M13" s="9"/>
      <c r="N13" s="8"/>
    </row>
    <row r="14" spans="1:17" ht="22.5" customHeight="1" x14ac:dyDescent="0.25">
      <c r="A14" s="43">
        <v>8</v>
      </c>
      <c r="B14" s="108"/>
      <c r="C14" s="71" t="s">
        <v>26</v>
      </c>
      <c r="D14" s="45" t="s">
        <v>32</v>
      </c>
      <c r="E14" s="46" t="s">
        <v>28</v>
      </c>
      <c r="F14" s="77">
        <f>G14+H14</f>
        <v>1.26</v>
      </c>
      <c r="G14" s="77">
        <v>0.63</v>
      </c>
      <c r="H14" s="77">
        <v>0.63</v>
      </c>
      <c r="I14" s="49">
        <f>(((23536+25804+18000+17200+1300+640+804+320+1472+676+0+929+0+0+510+700+139+416+55+327+1670+68+124+10631+269+2885+2055+2550+14559+980+260+1914+155+883+659+662+200+0+16640+15840+1303+680+740+400+1642+740+0+487+13+0+370+1708+133+329+0+301+1770+76+126+9511+234+1805+220+1394+12319+513+150+1743+83+883+512+321+100+3256)/832)*0.89)/1000</f>
        <v>0.22431209134615385</v>
      </c>
      <c r="J14" s="105">
        <v>2.3E-2</v>
      </c>
      <c r="K14" s="51">
        <f t="shared" si="0"/>
        <v>0.36609723870192318</v>
      </c>
      <c r="L14" s="52" t="s">
        <v>21</v>
      </c>
      <c r="M14" s="9"/>
      <c r="N14" s="8"/>
    </row>
    <row r="15" spans="1:17" ht="22.5" customHeight="1" thickBot="1" x14ac:dyDescent="0.3">
      <c r="A15" s="53">
        <v>9</v>
      </c>
      <c r="B15" s="109"/>
      <c r="C15" s="78" t="s">
        <v>26</v>
      </c>
      <c r="D15" s="79" t="s">
        <v>33</v>
      </c>
      <c r="E15" s="80" t="s">
        <v>28</v>
      </c>
      <c r="F15" s="81">
        <v>3.2</v>
      </c>
      <c r="G15" s="81">
        <v>1.6</v>
      </c>
      <c r="H15" s="81">
        <v>1.6</v>
      </c>
      <c r="I15" s="82">
        <f>(((14493+3613+2693+2773+853+12893+733+13813+600+2400+0+0+13320+12840+15733+0+6090+12960+0+0+7650+12480+15270+0+2893+13133+2733+2533+14533+1573+11453+653+12853+480+2200+0+0+12120+12000+14173+0+6090+11163+0+0+6360+11520+13890+0+11773+13+13+140+140+7093+6533+416+37+415+327+1699+1536+566+386+236+617)/832)*0.89)/1000</f>
        <v>0.35888822115384617</v>
      </c>
      <c r="J15" s="106">
        <v>5.4999999999999997E-3</v>
      </c>
      <c r="K15" s="49">
        <f t="shared" si="0"/>
        <v>1.170289483173077</v>
      </c>
      <c r="L15" s="83" t="s">
        <v>21</v>
      </c>
      <c r="M15" s="9"/>
      <c r="N15" s="8"/>
    </row>
    <row r="16" spans="1:17" ht="22.5" customHeight="1" thickBot="1" x14ac:dyDescent="0.3">
      <c r="A16" s="34">
        <v>10</v>
      </c>
      <c r="B16" s="84"/>
      <c r="C16" s="78" t="s">
        <v>26</v>
      </c>
      <c r="D16" s="79" t="s">
        <v>34</v>
      </c>
      <c r="E16" s="80" t="s">
        <v>28</v>
      </c>
      <c r="F16" s="81">
        <v>4</v>
      </c>
      <c r="G16" s="81">
        <v>2</v>
      </c>
      <c r="H16" s="81">
        <v>2</v>
      </c>
      <c r="I16" s="82">
        <f>(((5741+19792+809+6+13+4025+9514+1028+6+3092+7402+3362+6+13+3412+8108+497+6+3057+8418+638+6+2810+7495+1689+6)/832)*0.89)/1000</f>
        <v>9.7291334134615395E-2</v>
      </c>
      <c r="J16" s="85">
        <v>1.3</v>
      </c>
      <c r="K16" s="86">
        <f>(G16*1.05-I16)*0.89-J16</f>
        <v>0.48241071262019242</v>
      </c>
      <c r="L16" s="83" t="s">
        <v>21</v>
      </c>
      <c r="M16" s="9"/>
      <c r="N16" s="8"/>
    </row>
    <row r="17" spans="1:17" ht="22.5" customHeight="1" x14ac:dyDescent="0.25">
      <c r="A17" s="43">
        <v>11</v>
      </c>
      <c r="B17" s="107" t="s">
        <v>35</v>
      </c>
      <c r="C17" s="35" t="s">
        <v>36</v>
      </c>
      <c r="D17" s="36" t="s">
        <v>37</v>
      </c>
      <c r="E17" s="87" t="s">
        <v>28</v>
      </c>
      <c r="F17" s="88">
        <v>1.26</v>
      </c>
      <c r="G17" s="88">
        <v>0.63</v>
      </c>
      <c r="H17" s="88">
        <v>0.63</v>
      </c>
      <c r="I17" s="39">
        <f>(((4353+2832+19740+416+71+85+163+6+63+3878+1243+0+16320+363+607+8+1313+17+0+4128)/832)*0.89)/1000</f>
        <v>5.9482379807692304E-2</v>
      </c>
      <c r="J17" s="89">
        <v>0</v>
      </c>
      <c r="K17" s="39">
        <f t="shared" si="0"/>
        <v>0.5357956819711539</v>
      </c>
      <c r="L17" s="90" t="s">
        <v>21</v>
      </c>
      <c r="M17" s="9"/>
      <c r="N17" s="11"/>
      <c r="O17" s="12"/>
      <c r="P17" s="12"/>
      <c r="Q17" s="12"/>
    </row>
    <row r="18" spans="1:17" ht="22.5" customHeight="1" thickBot="1" x14ac:dyDescent="0.3">
      <c r="A18" s="53">
        <v>12</v>
      </c>
      <c r="B18" s="108"/>
      <c r="C18" s="71" t="s">
        <v>36</v>
      </c>
      <c r="D18" s="45" t="s">
        <v>38</v>
      </c>
      <c r="E18" s="46" t="s">
        <v>28</v>
      </c>
      <c r="F18" s="77">
        <v>0.8</v>
      </c>
      <c r="G18" s="77">
        <v>0.4</v>
      </c>
      <c r="H18" s="77">
        <v>0.4</v>
      </c>
      <c r="I18" s="49">
        <f>(((4145+14750+70067+853+5067+1695+30+729+29+6+15413+660+1398+2610+27+3616+853+0+2443+0+4036+41314+68117+707+4460+1443+27+826+27+6+12308+708+963+2310+15+313+13+0+1859+0)/832)*0.89)/1000</f>
        <v>0.2822359014423077</v>
      </c>
      <c r="J18" s="76">
        <v>0</v>
      </c>
      <c r="K18" s="49">
        <f t="shared" si="0"/>
        <v>0.12261004771634618</v>
      </c>
      <c r="L18" s="91" t="s">
        <v>21</v>
      </c>
      <c r="M18" s="9"/>
      <c r="N18" s="8"/>
    </row>
    <row r="19" spans="1:17" ht="22.5" customHeight="1" x14ac:dyDescent="0.25">
      <c r="A19" s="34">
        <v>13</v>
      </c>
      <c r="B19" s="108"/>
      <c r="C19" s="71" t="s">
        <v>36</v>
      </c>
      <c r="D19" s="45" t="s">
        <v>39</v>
      </c>
      <c r="E19" s="46" t="s">
        <v>28</v>
      </c>
      <c r="F19" s="77">
        <v>0.4</v>
      </c>
      <c r="G19" s="77">
        <v>0.4</v>
      </c>
      <c r="H19" s="77"/>
      <c r="I19" s="49">
        <f>(((8040+500+637+28403+2293+58+2520+267+501+44864+2493+556)/832)*0.89)/1000</f>
        <v>9.7484951923076921E-2</v>
      </c>
      <c r="J19" s="76">
        <v>0</v>
      </c>
      <c r="K19" s="49">
        <f>(G19-I19)*0.89-J19</f>
        <v>0.26923839278846157</v>
      </c>
      <c r="L19" s="91" t="s">
        <v>21</v>
      </c>
      <c r="M19" s="9"/>
      <c r="N19" s="8"/>
    </row>
    <row r="20" spans="1:17" ht="22.5" customHeight="1" thickBot="1" x14ac:dyDescent="0.3">
      <c r="A20" s="43">
        <v>14</v>
      </c>
      <c r="B20" s="109"/>
      <c r="C20" s="78" t="s">
        <v>40</v>
      </c>
      <c r="D20" s="79" t="s">
        <v>41</v>
      </c>
      <c r="E20" s="80" t="s">
        <v>28</v>
      </c>
      <c r="F20" s="81">
        <v>0.1</v>
      </c>
      <c r="G20" s="81">
        <v>0.1</v>
      </c>
      <c r="H20" s="81"/>
      <c r="I20" s="82">
        <f>(((3040+2564)/832)*0.89)/1000</f>
        <v>5.9946634615384619E-3</v>
      </c>
      <c r="J20" s="92">
        <v>0</v>
      </c>
      <c r="K20" s="82">
        <f>(G20-I20)*0.89-J20</f>
        <v>8.366474951923078E-2</v>
      </c>
      <c r="L20" s="83" t="s">
        <v>21</v>
      </c>
      <c r="M20" s="9"/>
      <c r="N20" s="8"/>
    </row>
    <row r="21" spans="1:17" ht="22.5" customHeight="1" thickBot="1" x14ac:dyDescent="0.3">
      <c r="A21" s="53">
        <v>15</v>
      </c>
      <c r="B21" s="35" t="s">
        <v>42</v>
      </c>
      <c r="C21" s="35" t="s">
        <v>43</v>
      </c>
      <c r="D21" s="36" t="s">
        <v>44</v>
      </c>
      <c r="E21" s="87" t="s">
        <v>28</v>
      </c>
      <c r="F21" s="88">
        <v>0.64</v>
      </c>
      <c r="G21" s="88">
        <v>0.32</v>
      </c>
      <c r="H21" s="88">
        <v>0.32</v>
      </c>
      <c r="I21" s="39">
        <f>(((57217+188+0+15331+1387+153+0+5560+1717+524+1012+20+1267+0+761+53+123+1165+1032+1687+1380+6973+1022+2453+774+409+1070+34206+3+0+12472+1415+120+0+4660+958+220+1323+20+1267+0+1453+953+843+1007+135+1435+1195+2803+1063+2157+644+403+816)/832)*0.89)/1000</f>
        <v>0.18703799278846153</v>
      </c>
      <c r="J21" s="89">
        <v>0</v>
      </c>
      <c r="K21" s="39">
        <f>(G21*1.05-I21)*0.89-J21</f>
        <v>0.13257618641826927</v>
      </c>
      <c r="L21" s="90" t="s">
        <v>21</v>
      </c>
      <c r="M21" s="9"/>
      <c r="N21" s="8"/>
    </row>
    <row r="22" spans="1:17" ht="22.5" customHeight="1" thickBot="1" x14ac:dyDescent="0.3">
      <c r="A22" s="34">
        <v>16</v>
      </c>
      <c r="B22" s="93" t="s">
        <v>42</v>
      </c>
      <c r="C22" s="93" t="s">
        <v>43</v>
      </c>
      <c r="D22" s="55" t="s">
        <v>45</v>
      </c>
      <c r="E22" s="94" t="s">
        <v>28</v>
      </c>
      <c r="F22" s="59">
        <v>0.63</v>
      </c>
      <c r="G22" s="59">
        <v>0.63</v>
      </c>
      <c r="H22" s="59"/>
      <c r="I22" s="60">
        <f>(((18753+13735+14972+10732+409+413)/832)*0.89)/1000</f>
        <v>6.3127956730769236E-2</v>
      </c>
      <c r="J22" s="95">
        <v>0</v>
      </c>
      <c r="K22" s="60">
        <f>(G22*1.05-I22)*0.89-J22</f>
        <v>0.53255111850961545</v>
      </c>
      <c r="L22" s="96" t="s">
        <v>21</v>
      </c>
      <c r="M22" s="9"/>
      <c r="N22" s="8"/>
    </row>
    <row r="23" spans="1:17" ht="22.5" customHeight="1" thickBot="1" x14ac:dyDescent="0.3">
      <c r="A23" s="43">
        <v>17</v>
      </c>
      <c r="B23" s="97" t="s">
        <v>46</v>
      </c>
      <c r="C23" s="98" t="s">
        <v>47</v>
      </c>
      <c r="D23" s="99" t="s">
        <v>48</v>
      </c>
      <c r="E23" s="100" t="s">
        <v>20</v>
      </c>
      <c r="F23" s="101">
        <v>4</v>
      </c>
      <c r="G23" s="101">
        <v>2</v>
      </c>
      <c r="H23" s="101">
        <v>2</v>
      </c>
      <c r="I23" s="102">
        <f>(((167+8209+359+10862+690+3245+457+7709+0+11850+632+3781+3823+8360+0+276+0+2385+150+9503+518+12341+815+3616+563+9449+0+13978+768+3245+4192+8607+0+928+2313)/832)*0.89)/1000</f>
        <v>0.14311777644230769</v>
      </c>
      <c r="J23" s="85">
        <v>0</v>
      </c>
      <c r="K23" s="102">
        <f>(G23*1.05-I23)*0.89-J23</f>
        <v>1.7416251789663462</v>
      </c>
      <c r="L23" s="103" t="s">
        <v>21</v>
      </c>
    </row>
    <row r="24" spans="1:17" x14ac:dyDescent="0.25">
      <c r="A24" s="13"/>
      <c r="B24" s="14"/>
      <c r="C24" s="14"/>
      <c r="D24" s="15"/>
      <c r="E24" s="16"/>
      <c r="F24" s="17"/>
      <c r="G24" s="17"/>
      <c r="H24" s="17"/>
      <c r="I24" s="10"/>
      <c r="J24" s="18"/>
      <c r="K24" s="19"/>
      <c r="L24" s="20"/>
    </row>
    <row r="25" spans="1:17" ht="31.5" x14ac:dyDescent="0.5">
      <c r="A25" s="21" t="s">
        <v>49</v>
      </c>
      <c r="I25" s="22"/>
      <c r="J25" s="22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2021-03-30T11:05:40Z</dcterms:modified>
</cp:coreProperties>
</file>