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60" windowWidth="23250" windowHeight="10065"/>
  </bookViews>
  <sheets>
    <sheet name="Приложение 1" sheetId="3" r:id="rId1"/>
    <sheet name="Приложение 2" sheetId="9" r:id="rId2"/>
    <sheet name="Приложение 3" sheetId="10" r:id="rId3"/>
  </sheets>
  <calcPr calcId="145621" refMode="R1C1"/>
</workbook>
</file>

<file path=xl/calcChain.xml><?xml version="1.0" encoding="utf-8"?>
<calcChain xmlns="http://schemas.openxmlformats.org/spreadsheetml/2006/main">
  <c r="J43" i="3" l="1"/>
  <c r="F15" i="10" l="1"/>
  <c r="F20" i="10"/>
  <c r="C20" i="10"/>
  <c r="F21" i="10"/>
  <c r="C21" i="10"/>
  <c r="D12" i="10"/>
  <c r="C15" i="10"/>
  <c r="C12" i="10" s="1"/>
  <c r="F12" i="10"/>
  <c r="G15" i="10"/>
  <c r="G12" i="10" s="1"/>
  <c r="G7" i="10" s="1"/>
  <c r="G21" i="10"/>
  <c r="D15" i="10"/>
  <c r="D7" i="10" s="1"/>
  <c r="D21" i="10"/>
  <c r="N43" i="3"/>
  <c r="J71" i="3"/>
  <c r="O71" i="3"/>
  <c r="R71" i="3"/>
  <c r="Q71" i="3"/>
  <c r="N71" i="3"/>
  <c r="I71" i="3"/>
  <c r="F7" i="10" l="1"/>
  <c r="C7" i="10"/>
  <c r="R57" i="3" l="1"/>
  <c r="O57" i="3"/>
  <c r="J57" i="3"/>
  <c r="Q57" i="3"/>
  <c r="N57" i="3"/>
  <c r="I57" i="3"/>
  <c r="Q43" i="3"/>
  <c r="O43" i="3"/>
  <c r="I43" i="3"/>
  <c r="R43" i="3"/>
  <c r="F10" i="9" l="1"/>
  <c r="F20" i="9" l="1"/>
  <c r="F19" i="9"/>
  <c r="E17" i="9"/>
  <c r="D17" i="9"/>
  <c r="F17" i="9" s="1"/>
  <c r="C29" i="9"/>
  <c r="C28" i="9"/>
  <c r="F26" i="9"/>
  <c r="L11" i="10" l="1"/>
  <c r="F11" i="9"/>
  <c r="L8" i="10" l="1"/>
  <c r="L41" i="3" l="1"/>
  <c r="K41" i="3"/>
  <c r="E8" i="9"/>
  <c r="D8" i="9"/>
  <c r="F8" i="9" s="1"/>
  <c r="K13" i="3" l="1"/>
  <c r="L34" i="3" l="1"/>
  <c r="K34" i="3"/>
  <c r="K24" i="3" l="1"/>
</calcChain>
</file>

<file path=xl/sharedStrings.xml><?xml version="1.0" encoding="utf-8"?>
<sst xmlns="http://schemas.openxmlformats.org/spreadsheetml/2006/main" count="318" uniqueCount="193">
  <si>
    <t>КЛ 0,4 кВ</t>
  </si>
  <si>
    <t>Способ прокладки КЛ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</si>
  <si>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</si>
  <si>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Трансформаторная мощность, кВА</t>
  </si>
  <si>
    <t>С3. Строительство кабельных линий</t>
  </si>
  <si>
    <t>Пропускная способность, кВт / Максимальная мощность, кВт</t>
  </si>
  <si>
    <t>Расходы на строительство объекта, тыс.руб</t>
  </si>
  <si>
    <t>№ п/п</t>
  </si>
  <si>
    <t xml:space="preserve"> Тип кабеля</t>
  </si>
  <si>
    <t>Материал изоляции</t>
  </si>
  <si>
    <r>
      <t>Сечение провода, мм</t>
    </r>
    <r>
      <rPr>
        <vertAlign val="superscript"/>
        <sz val="11"/>
        <rFont val="Times New Roman"/>
        <family val="1"/>
        <charset val="204"/>
      </rPr>
      <t>2</t>
    </r>
  </si>
  <si>
    <t>Тип территории</t>
  </si>
  <si>
    <t>Тип ТП</t>
  </si>
  <si>
    <t>Объект электросетевого хозяйства</t>
  </si>
  <si>
    <t>Протяженность (для линий электропередачи), м</t>
  </si>
  <si>
    <t>Максимальная мощность, кВт</t>
  </si>
  <si>
    <t>СТАНДАРТИЗИРОВАННАЯ СТАВКА ДО 150 кВт</t>
  </si>
  <si>
    <t>СТАНДАРТИЗИРОВАННАЯ СТАВКА СВЫШЕ 150 кВт</t>
  </si>
  <si>
    <t>Реквизиты обосновывающих документов по строительству объекта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</si>
  <si>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</si>
  <si>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Times New Roman"/>
        <family val="1"/>
        <charset val="204"/>
      </rPr>
      <t>1</t>
    </r>
  </si>
  <si>
    <t>Расходы  на одно присоединение (руб. на одно ТП)</t>
  </si>
  <si>
    <t>Количество технологических присоединений (шт.)</t>
  </si>
  <si>
    <t>Объем максимальной мощности (кВт)</t>
  </si>
  <si>
    <t>1.</t>
  </si>
  <si>
    <t>2.</t>
  </si>
  <si>
    <t xml:space="preserve">Проверка сетевой организацией выполнения Заявителем технических условий </t>
  </si>
  <si>
    <t>Расходы  по каждому мероприятию (руб.)</t>
  </si>
  <si>
    <t xml:space="preserve">Подготовка и выдача сетевой организацией технических условий Заявителю </t>
  </si>
  <si>
    <t>тыс. руб.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</si>
  <si>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</si>
  <si>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</si>
  <si>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</si>
  <si>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</si>
  <si>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</si>
  <si>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</si>
  <si>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</si>
  <si>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</si>
  <si>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</si>
  <si>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</si>
  <si>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</si>
  <si>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</si>
  <si>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</si>
  <si>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</si>
  <si>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</si>
  <si>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</si>
  <si>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</si>
  <si>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</si>
  <si>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</si>
  <si>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</si>
  <si>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</si>
  <si>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</si>
  <si>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</si>
  <si>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</si>
  <si>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</si>
  <si>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</si>
  <si>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</si>
  <si>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</si>
  <si>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</si>
  <si>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</si>
  <si>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</si>
  <si>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</si>
  <si>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</si>
  <si>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</si>
  <si>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</si>
  <si>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</si>
  <si>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</si>
  <si>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</si>
  <si>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 xml:space="preserve">Расчет фактических расходов на выполнение мероприятий по технологическому присоединению на подготовку и выдачу сетевой организацией технических условий Заявителю </t>
  </si>
  <si>
    <t>Территория городских населенных пунктов</t>
  </si>
  <si>
    <t>В траншеях</t>
  </si>
  <si>
    <t>Резиновая и пластмассовая изоляция</t>
  </si>
  <si>
    <t>КЛ 6-10 кВ</t>
  </si>
  <si>
    <t>Количество, шт</t>
  </si>
  <si>
    <t>Территории городских населенных пунктов</t>
  </si>
  <si>
    <t>Данные 
за 2020 год</t>
  </si>
  <si>
    <t>2.1.</t>
  </si>
  <si>
    <t>2.2.</t>
  </si>
  <si>
    <t>_</t>
  </si>
  <si>
    <t>Расчет фактических расходов на выполнение мероприятий по технологическому присоединению на проверку сетевой организацией выполнения Заявителем технических условий *</t>
  </si>
  <si>
    <t>*</t>
  </si>
  <si>
    <t xml:space="preserve">                  Фактические расходы на выполнение мероприятий по технологическому присоединению на проверку сетевой организацией выполнения Заявителем технических условий  указаны в полном объеме с учетом  проверки сетевой организацией выполнения технических условий Заявителей, указанных в пунктах 12.1 и 14  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сетям"Правил технологического присоединения *</t>
  </si>
  <si>
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
инвестиционной программы территориальной сетевой организации, а также на обеспечение средствами коммерческого учета электрической энергии (мощности)
</t>
  </si>
  <si>
    <t>50-100</t>
  </si>
  <si>
    <t xml:space="preserve">КЛ-0,4 кВ от РУ-0,4 кВ ТП-407         ф-31, ф-36 ПС 110/6 кВ Судостроительная и 
РЩ-0,4 кВ по адресу: 
г. Астрахань, Советский район,               ул. Адмирала Нахимова, 70В
</t>
  </si>
  <si>
    <t xml:space="preserve">КЛ-0,4 кВ от РУ-0,4 кВ ТП-3 ф-1,      ф-9, ф-26 ПС 35/6 кВ Стекловолокно и РЩ-0,4 кВ, по адресу: 
г. Астрахань, Ленинский район,          ул. Савушкина, 6
</t>
  </si>
  <si>
    <t>62,7/60</t>
  </si>
  <si>
    <t>44,46/15</t>
  </si>
  <si>
    <t>до 50 включительно</t>
  </si>
  <si>
    <t>В каналах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</si>
  <si>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</si>
  <si>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С8. Обеспечение сетевой организацией средствами коммерческого учета электрической энергии (мощности)</t>
  </si>
  <si>
    <t>Тип коммерческого учета электрической энергии (мощности)</t>
  </si>
  <si>
    <t>Объект энергоснабжения</t>
  </si>
  <si>
    <t>Однофазный прямого включения</t>
  </si>
  <si>
    <t>Трехфазный прямого включения</t>
  </si>
  <si>
    <t>Трехфазный полукосвенного включения</t>
  </si>
  <si>
    <t>Уровень напряжения (кВ)</t>
  </si>
  <si>
    <t>Договор № 14-21/ТП  от 26.11.2021 г.</t>
  </si>
  <si>
    <t>Данные 
за 2021 год</t>
  </si>
  <si>
    <t>Распоряжение  № 1 от 02.02.2021 г.</t>
  </si>
  <si>
    <t>Приказ  № 87 от 28.06.2021 г.</t>
  </si>
  <si>
    <t xml:space="preserve"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
</t>
  </si>
  <si>
    <t xml:space="preserve"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</t>
  </si>
  <si>
    <t xml:space="preserve"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</t>
  </si>
  <si>
    <t xml:space="preserve">Приложение 2
к Методическим указаниям ФАС России 
от 30.02.2022 № 490/22
</t>
  </si>
  <si>
    <t xml:space="preserve">Приложение 3 
к Методическим указаниям ФАС России 
от 30.02.2022 № 490/22
</t>
  </si>
  <si>
    <t>Приложение 1
к Методическим указаниям ФАС России 
от 30.02.2022 № 490/22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</si>
  <si>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 по определению размера платы за технологическое присоединение к электрическим сетям, за 2021 год 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</si>
  <si>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 по определению размера платы за технологическое присоединение к электрическим сетям, за 2020 год </t>
  </si>
  <si>
    <t>ЩР-0,4 кВ подключенный от вновь построенной КЛ-0,4  кВ, запитанной от существу-ющей КЛ-0,4 кВ от        РУ-0,4 кВ ТП-3 2БРТП-6/0,4 кВ           № 52 ф-1, ф-9,  ф-26  ПС 35/6 кВ Стекловолокно,  по адресу: г. Астрахань, Ленинский район,  ул. Савушкина, 6</t>
  </si>
  <si>
    <t>Приказ  № 174 от 28.09.2022 г.</t>
  </si>
  <si>
    <t>-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</si>
  <si>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 по определению размера платы за технологическое присоединение к электрическим сетям, за 2022 год </t>
  </si>
  <si>
    <t>Договор № 06-22/ТП от 28.04.2022 г.</t>
  </si>
  <si>
    <t>Договор № 07-22/ТП  от 05.05.2022 г.</t>
  </si>
  <si>
    <t>Договор № 11-22/ТП  от 21.07.2022 г.</t>
  </si>
  <si>
    <t>Договор № 18-22/ТП от 24.10.2022 г.</t>
  </si>
  <si>
    <t>Договор № 19-22/ТП от 24.10.2022 г.</t>
  </si>
  <si>
    <t>Телекоммуникационное оборудование, г. Астрахань,  ул. Савушкина, 6 Е</t>
  </si>
  <si>
    <t>Телекоммуникационное оборудование, г. Астрахань,  ул. Савушкина, 6 Д</t>
  </si>
  <si>
    <t>Договор № 20-21/ТП от 28.12.2021 г.</t>
  </si>
  <si>
    <t>Жилой дом, г. Астрахань, Советский район, г. Астрахань, пер.2-й Химиков, д.33</t>
  </si>
  <si>
    <t>Договор № 02-22/ТП от 02.03.2022 г.</t>
  </si>
  <si>
    <t>Нежилое помещение, г. Астрахань, Ленинский район, Савушкина, 6 Е, пом. 2</t>
  </si>
  <si>
    <t>Договор № 04-22/ТП от 10.04.2022 г</t>
  </si>
  <si>
    <t>Договор № 05-22/ТП от 12.04.2022</t>
  </si>
  <si>
    <t>Помещение склада, г. Астрахань, Трусовский район, ул. Пушкина, 48, литер К</t>
  </si>
  <si>
    <t>Нежилое помещение, г. Астрахань, Трусовский район, ул. Пушкина/пер.Спортивный, 46Б/2, пом. 4</t>
  </si>
  <si>
    <t>Договор № 12-22/ТП от 27.07.2022 г.</t>
  </si>
  <si>
    <t>Нежилое помещение, г. Астрахань, Советский район, ул.Набережная Приволжского Затона, д.41, пом. 1</t>
  </si>
  <si>
    <t>Договор № 15-22/ТП от 11.08.2022 г.</t>
  </si>
  <si>
    <t>Нежилое помещение, г. Астрахань, Советский район, ул.Набережная Приволжского Затона, д.41, пом. 2</t>
  </si>
  <si>
    <t>Договор № 16-22/ТП от 11.08.2022 г.</t>
  </si>
  <si>
    <t>Нежилое помещение, г. Астрахань, Советский район, ул.Набережная Приволжского Затона, д.41, пом. 3</t>
  </si>
  <si>
    <t>Договор № 17-22/ТП от 11.08.2022 г.</t>
  </si>
  <si>
    <t>Нежилое помещение, г. Астрахань, Советский район, ул. Менжинского, д.3, пом. 009</t>
  </si>
  <si>
    <t>Договор № 22-22/ТП от 27.10.2022 г.</t>
  </si>
  <si>
    <t>Нежилое помещение, г. Астрахань, Ленинский район, ул. Савушкина, д.6, корп.1, этаж 1</t>
  </si>
  <si>
    <t>Договор № 23-22/ТП от 21.11.2022 г.</t>
  </si>
  <si>
    <t>Стройплощадка многоквартирного жилого дома, г. Астрахань, Советский район, ул. Набережная Приволжского Затона</t>
  </si>
  <si>
    <t>Договор № 01-22/ТП от 19.01.2022 г.</t>
  </si>
  <si>
    <t>Нежилое помещение, г. Астрахань, Ленинский район, ул. Савушкина, 6 к.7, пом. 08</t>
  </si>
  <si>
    <t>Договор № 09-22/ТП от 10.06.2022</t>
  </si>
  <si>
    <t>Административное здание, г.Астахань, Советский район, ул. Фунтовское шоссе. 2</t>
  </si>
  <si>
    <t>Договор № 03-22/ТП  от  05.09.2022 г.</t>
  </si>
  <si>
    <t>Нежилое помещение, г. Астрахань, Ленинский район, ул. Савушкина, 6, корп. 1, этаж 1</t>
  </si>
  <si>
    <t>Договор № 10-22/ТП от 20.07.2022 г.</t>
  </si>
  <si>
    <t>Склад, г. Астрахань, Трусовский район, пер.Гаршин/ул.Пушкина, 2/46</t>
  </si>
  <si>
    <t>Договор № 13-22/ТП от 26.07.2022 г.</t>
  </si>
  <si>
    <t>Нежилое помещение, г. Астрахань, Советский район, ул. Адмирала Нахимова, 70</t>
  </si>
  <si>
    <t>Договор № 14-22/ТП от 01.08.2022 г.</t>
  </si>
  <si>
    <t>Нежилое помещение (гараж), г. Астрахань, Ленинский район, ул. Савушкина, 6, корп. 8, пом. 07</t>
  </si>
  <si>
    <t>Нежилое помещение (гараж), г. Астрахань, Ленинский район, ул. Савушкина, 6 Е пом.023</t>
  </si>
  <si>
    <t>Нежилое помещение (гараж), г. Астрахань, Ленинкий район, ул. Савушкина, 6 , корп.7, пом. 06</t>
  </si>
  <si>
    <t>Нежилое помещение (гараж), г. Астрахань, Ленинкий район, ул. Савушкина, 6 , корп.7, пом. 04</t>
  </si>
  <si>
    <t>Нежилое помещение (гараж),г. Астрахань, Ленинкий район, ул. Савушкина, 6 , корп.7, пом. 11</t>
  </si>
  <si>
    <t>Договор № 02-21/ТП                от 17.02.2021 года</t>
  </si>
  <si>
    <t xml:space="preserve">Договор №08-21/ТП  от 02.06.2021 г. </t>
  </si>
  <si>
    <t>Договор № 11-21/ТП от 06.08.2021 г.</t>
  </si>
  <si>
    <t>Договор № 12-21/ТП  от 09.08.2021 г.</t>
  </si>
  <si>
    <t xml:space="preserve">Договор № 13-21/ТП  от 20.09.2021 г. </t>
  </si>
  <si>
    <t>Договор № 17-21/ТП  от 26.11.2021 г.</t>
  </si>
  <si>
    <t>Договор 19-21/ТП  от 01.12.2021</t>
  </si>
  <si>
    <t>ВСЕГО</t>
  </si>
  <si>
    <t>Нежилое помещение,г. Астрахань, Кировский район,  ул. Генерала Епишева д. 1а, пом. 046</t>
  </si>
  <si>
    <t>Договор № 04-21/ТП  от 23.03.2021 г.</t>
  </si>
  <si>
    <t>Нежилое помещение, г. Астрахань, Ленинский район, ул. Савушкина, 6, пом. 03</t>
  </si>
  <si>
    <t xml:space="preserve">Договор № 05-21/ТП от 13.04.2021 г. </t>
  </si>
  <si>
    <t>Нежилое помещение, г. Астрахань, Ленинский район, Савушкина, 6 литер 2</t>
  </si>
  <si>
    <t>Договор № 15-21/ТП  от 08.11.2021 г.</t>
  </si>
  <si>
    <t>Нежилое помещение, г. Астрахань, ул.Генерала Епишева, 1, корп. 1, пом. 02А</t>
  </si>
  <si>
    <t>Договор № 10-20/ТП от 24.12.2020 г.</t>
  </si>
  <si>
    <t>Нежилое помещение, г. Астрахань, Ленинский район, ул. Савушкина, 6 И, пом. 04</t>
  </si>
  <si>
    <t>Договор № 01-21/ТП  от 08.02.2021 года</t>
  </si>
  <si>
    <t>Нежилое помещение, г.Астахань, Советский район, ул. Адмирала Нахимова, 70В, литер А</t>
  </si>
  <si>
    <t>Договор № 06-21/ТП  от  04.05.2021 г.</t>
  </si>
  <si>
    <t>Нежилое помещение, г. Астрахань, Ленинский район, ул. Савушкина, 6, корп.8, пом.02</t>
  </si>
  <si>
    <t>Договор № 07-21/ТП от  11.05.2021 г</t>
  </si>
  <si>
    <t>Договор № 10-21/ТП  от 05.08.2021 г.</t>
  </si>
  <si>
    <t>Магазин,г. Астрахань, Трусовский район,  ул. Пушкина, 48 А</t>
  </si>
  <si>
    <t>Договор № 16-21/ТП  от 19.11.2021 г.</t>
  </si>
  <si>
    <t>Договор № 24-22/ТП от 24.11.2022 г.</t>
  </si>
  <si>
    <t>Стройплощадка жилого дома,г. Астрахань, Ленинский район, ул. Савушкина, 6</t>
  </si>
  <si>
    <t>Нежилое помещение (гараж), г. Астрахань,   ул. Савушкина, 6 корп.8, пом.03</t>
  </si>
  <si>
    <t>Нежилое помещение, г. Астрахань, Ленинкий район, ул. Савушкина, 6 Е  пом. 01</t>
  </si>
  <si>
    <t>Нежилое помещение,г. Астрахань, Ленинкий район, ул. Савушкина, строение 6 К, пом.01</t>
  </si>
  <si>
    <t>Нежилое помещение (гараж),  г. Астрахань, Ленинкий район,  ул. Савушкина, 6 , корп.7, пом. 02</t>
  </si>
  <si>
    <t>Нежилое помещение (гараж),  г. Астрахань, Ленинкий район, ул. Савушкина, 6 , корп.7, пом. 021</t>
  </si>
  <si>
    <t>Нежилое помещение (гараж),  г. Астрахань, Ленинкий район,  ул. Савушкина, 6 , корп.7, пом. 03</t>
  </si>
  <si>
    <t>Нежилое помещение (гараж),  г. Астрахань, Советский район,  ул. Адмирала Нахимова, 70 В, литер Е, пом.1</t>
  </si>
  <si>
    <t>Данные 
за 2022 год</t>
  </si>
  <si>
    <t xml:space="preserve">Расчет
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 по определению размера платы за технологическое
присоединение к электрическим сетям , за 2020-2022 года
(выполняется отдельно по мероприятиям, предусмотренным подпунктами «а» и «в» пункта 16 Методических указаний по определению размера платы за технологическое присоединение к электрическим сетям)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</si>
</sst>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8"/>
      <color rgb="FF7030A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</cellStyleXfs>
  <cellXfs count="231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/>
    <xf numFmtId="0" fontId="2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164" fontId="0" fillId="0" borderId="0" xfId="0" applyNumberFormat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2" fontId="0" fillId="0" borderId="0" xfId="0" applyNumberFormat="1"/>
    <xf numFmtId="2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/>
    <xf numFmtId="2" fontId="12" fillId="2" borderId="0" xfId="0" applyNumberFormat="1" applyFont="1" applyFill="1"/>
    <xf numFmtId="164" fontId="12" fillId="2" borderId="0" xfId="0" applyNumberFormat="1" applyFont="1" applyFill="1"/>
    <xf numFmtId="0" fontId="8" fillId="0" borderId="0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4" xfId="0" applyFont="1" applyFill="1" applyBorder="1"/>
    <xf numFmtId="0" fontId="1" fillId="0" borderId="55" xfId="0" applyFont="1" applyFill="1" applyBorder="1"/>
    <xf numFmtId="0" fontId="2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/>
    <xf numFmtId="0" fontId="2" fillId="0" borderId="52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0" fontId="2" fillId="0" borderId="4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/>
    <xf numFmtId="164" fontId="17" fillId="0" borderId="4" xfId="0" applyNumberFormat="1" applyFont="1" applyFill="1" applyBorder="1"/>
    <xf numFmtId="0" fontId="17" fillId="0" borderId="4" xfId="0" applyFont="1" applyFill="1" applyBorder="1" applyAlignment="1">
      <alignment horizontal="center" vertical="center"/>
    </xf>
    <xf numFmtId="164" fontId="17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2" fillId="0" borderId="5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0" fontId="8" fillId="0" borderId="36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3"/>
    <cellStyle name="Обычный 3" xfId="1"/>
    <cellStyle name="Процентный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86"/>
  <sheetViews>
    <sheetView tabSelected="1" topLeftCell="A20" zoomScale="85" zoomScaleNormal="85" workbookViewId="0">
      <selection activeCell="J44" sqref="J44"/>
    </sheetView>
  </sheetViews>
  <sheetFormatPr defaultColWidth="9.140625" defaultRowHeight="15" x14ac:dyDescent="0.25"/>
  <cols>
    <col min="1" max="1" width="9.140625" style="5"/>
    <col min="2" max="2" width="15.140625" style="5" customWidth="1"/>
    <col min="3" max="3" width="9.42578125" style="5" customWidth="1"/>
    <col min="4" max="4" width="4.7109375" style="5" hidden="1" customWidth="1"/>
    <col min="5" max="5" width="18.7109375" style="5" customWidth="1"/>
    <col min="6" max="6" width="13.7109375" style="9" customWidth="1"/>
    <col min="7" max="7" width="44.7109375" style="9" customWidth="1"/>
    <col min="8" max="8" width="10.140625" style="5" customWidth="1"/>
    <col min="9" max="9" width="9.5703125" style="5" customWidth="1"/>
    <col min="10" max="10" width="10.28515625" style="5" customWidth="1"/>
    <col min="11" max="11" width="13.5703125" style="5" hidden="1" customWidth="1"/>
    <col min="12" max="12" width="14.7109375" style="5" hidden="1" customWidth="1"/>
    <col min="13" max="13" width="9.85546875" style="5" customWidth="1"/>
    <col min="14" max="14" width="10.7109375" style="5" customWidth="1"/>
    <col min="15" max="15" width="9.42578125" style="5" customWidth="1"/>
    <col min="16" max="16" width="9.28515625" style="5" customWidth="1"/>
    <col min="17" max="17" width="10.85546875" style="5" customWidth="1"/>
    <col min="18" max="18" width="11.7109375" style="5" customWidth="1"/>
    <col min="19" max="19" width="14.28515625" style="5" customWidth="1"/>
    <col min="20" max="20" width="19.7109375" style="5" customWidth="1"/>
    <col min="21" max="21" width="20.42578125" style="5" customWidth="1"/>
    <col min="22" max="16384" width="9.140625" style="5"/>
  </cols>
  <sheetData>
    <row r="1" spans="1:21" x14ac:dyDescent="0.25">
      <c r="S1" s="195" t="s">
        <v>107</v>
      </c>
      <c r="T1" s="196"/>
      <c r="U1" s="196"/>
    </row>
    <row r="2" spans="1:21" x14ac:dyDescent="0.25">
      <c r="S2" s="196"/>
      <c r="T2" s="196"/>
      <c r="U2" s="196"/>
    </row>
    <row r="3" spans="1:21" x14ac:dyDescent="0.25">
      <c r="S3" s="196"/>
      <c r="T3" s="196"/>
      <c r="U3" s="196"/>
    </row>
    <row r="5" spans="1:21" ht="27.75" customHeight="1" x14ac:dyDescent="0.25">
      <c r="C5" s="197" t="s">
        <v>82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</row>
    <row r="6" spans="1:21" ht="79.5" customHeight="1" x14ac:dyDescent="0.25"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</row>
    <row r="7" spans="1:21" ht="30.75" customHeight="1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21" ht="45" customHeight="1" x14ac:dyDescent="0.25">
      <c r="A8" s="162" t="s">
        <v>16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</row>
    <row r="9" spans="1:21" x14ac:dyDescent="0.25">
      <c r="A9" s="1"/>
      <c r="B9" s="1"/>
      <c r="C9" s="1"/>
      <c r="D9" s="1"/>
      <c r="E9" s="1"/>
      <c r="F9" s="2"/>
      <c r="G9" s="2"/>
    </row>
    <row r="10" spans="1:21" ht="15.75" thickBot="1" x14ac:dyDescent="0.3">
      <c r="B10" s="156" t="s">
        <v>4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59"/>
      <c r="R10" s="59"/>
    </row>
    <row r="11" spans="1:21" ht="15.75" thickBot="1" x14ac:dyDescent="0.3">
      <c r="A11" s="159" t="s">
        <v>0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1"/>
    </row>
    <row r="12" spans="1:21" ht="63.75" customHeight="1" thickBot="1" x14ac:dyDescent="0.3">
      <c r="A12" s="163" t="s">
        <v>7</v>
      </c>
      <c r="B12" s="164" t="s">
        <v>11</v>
      </c>
      <c r="C12" s="164" t="s">
        <v>1</v>
      </c>
      <c r="D12" s="166" t="s">
        <v>8</v>
      </c>
      <c r="E12" s="164" t="s">
        <v>9</v>
      </c>
      <c r="F12" s="164" t="s">
        <v>10</v>
      </c>
      <c r="G12" s="157" t="s">
        <v>13</v>
      </c>
      <c r="H12" s="151" t="s">
        <v>14</v>
      </c>
      <c r="I12" s="151"/>
      <c r="J12" s="152"/>
      <c r="K12" s="150" t="s">
        <v>5</v>
      </c>
      <c r="L12" s="151"/>
      <c r="M12" s="151"/>
      <c r="N12" s="151"/>
      <c r="O12" s="151"/>
      <c r="P12" s="150" t="s">
        <v>6</v>
      </c>
      <c r="Q12" s="151"/>
      <c r="R12" s="152"/>
      <c r="S12" s="153" t="s">
        <v>18</v>
      </c>
      <c r="T12" s="154"/>
      <c r="U12" s="155"/>
    </row>
    <row r="13" spans="1:21" ht="36" customHeight="1" thickBot="1" x14ac:dyDescent="0.3">
      <c r="A13" s="163"/>
      <c r="B13" s="165"/>
      <c r="C13" s="165"/>
      <c r="D13" s="167"/>
      <c r="E13" s="165"/>
      <c r="F13" s="165"/>
      <c r="G13" s="158"/>
      <c r="H13" s="33">
        <v>2020</v>
      </c>
      <c r="I13" s="33">
        <v>2021</v>
      </c>
      <c r="J13" s="33">
        <v>2022</v>
      </c>
      <c r="K13" s="37" t="e">
        <f>#REF!</f>
        <v>#REF!</v>
      </c>
      <c r="L13" s="14">
        <v>2016</v>
      </c>
      <c r="M13" s="33">
        <v>2020</v>
      </c>
      <c r="N13" s="33">
        <v>2021</v>
      </c>
      <c r="O13" s="33">
        <v>2022</v>
      </c>
      <c r="P13" s="33">
        <v>2020</v>
      </c>
      <c r="Q13" s="33">
        <v>2021</v>
      </c>
      <c r="R13" s="33">
        <v>2022</v>
      </c>
      <c r="S13" s="33">
        <v>2020</v>
      </c>
      <c r="T13" s="33">
        <v>2021</v>
      </c>
      <c r="U13" s="33">
        <v>2022</v>
      </c>
    </row>
    <row r="14" spans="1:21" ht="15.75" thickBot="1" x14ac:dyDescent="0.3">
      <c r="A14" s="60">
        <v>1</v>
      </c>
      <c r="B14" s="54">
        <v>2</v>
      </c>
      <c r="C14" s="174">
        <v>3</v>
      </c>
      <c r="D14" s="175"/>
      <c r="E14" s="175"/>
      <c r="F14" s="176"/>
      <c r="G14" s="33">
        <v>4</v>
      </c>
      <c r="H14" s="33">
        <v>5</v>
      </c>
      <c r="I14" s="33">
        <v>6</v>
      </c>
      <c r="J14" s="177">
        <v>7</v>
      </c>
      <c r="K14" s="178"/>
      <c r="L14" s="179"/>
      <c r="M14" s="55">
        <v>8</v>
      </c>
      <c r="N14" s="56">
        <v>9</v>
      </c>
      <c r="O14" s="57">
        <v>10</v>
      </c>
      <c r="P14" s="33">
        <v>11</v>
      </c>
      <c r="Q14" s="33">
        <v>12</v>
      </c>
      <c r="R14" s="33">
        <v>13</v>
      </c>
      <c r="S14" s="33">
        <v>14</v>
      </c>
      <c r="T14" s="40">
        <v>15</v>
      </c>
      <c r="U14" s="40">
        <v>16</v>
      </c>
    </row>
    <row r="15" spans="1:21" ht="78.75" customHeight="1" x14ac:dyDescent="0.25">
      <c r="A15" s="93">
        <v>1</v>
      </c>
      <c r="B15" s="168" t="s">
        <v>69</v>
      </c>
      <c r="C15" s="186" t="s">
        <v>89</v>
      </c>
      <c r="D15" s="94"/>
      <c r="E15" s="168" t="s">
        <v>71</v>
      </c>
      <c r="F15" s="168" t="s">
        <v>88</v>
      </c>
      <c r="G15" s="129" t="s">
        <v>85</v>
      </c>
      <c r="H15" s="130"/>
      <c r="I15" s="63">
        <v>110</v>
      </c>
      <c r="J15" s="63"/>
      <c r="K15" s="63"/>
      <c r="L15" s="63"/>
      <c r="M15" s="130"/>
      <c r="N15" s="64" t="s">
        <v>87</v>
      </c>
      <c r="O15" s="64"/>
      <c r="P15" s="63"/>
      <c r="Q15" s="63">
        <v>83.91</v>
      </c>
      <c r="R15" s="63"/>
      <c r="S15" s="63"/>
      <c r="T15" s="63"/>
      <c r="U15" s="66" t="s">
        <v>100</v>
      </c>
    </row>
    <row r="16" spans="1:21" ht="123" customHeight="1" x14ac:dyDescent="0.25">
      <c r="A16" s="131">
        <v>2</v>
      </c>
      <c r="B16" s="169"/>
      <c r="C16" s="200"/>
      <c r="D16" s="58"/>
      <c r="E16" s="169"/>
      <c r="F16" s="169"/>
      <c r="G16" s="132" t="s">
        <v>110</v>
      </c>
      <c r="H16" s="86"/>
      <c r="I16" s="98"/>
      <c r="J16" s="98">
        <v>135</v>
      </c>
      <c r="K16" s="98"/>
      <c r="L16" s="98"/>
      <c r="M16" s="86"/>
      <c r="N16" s="80"/>
      <c r="O16" s="80" t="s">
        <v>87</v>
      </c>
      <c r="P16" s="98"/>
      <c r="Q16" s="98"/>
      <c r="R16" s="98">
        <v>261.22000000000003</v>
      </c>
      <c r="S16" s="98"/>
      <c r="T16" s="98"/>
      <c r="U16" s="104" t="s">
        <v>111</v>
      </c>
    </row>
    <row r="17" spans="1:21" ht="96.75" customHeight="1" thickBot="1" x14ac:dyDescent="0.3">
      <c r="A17" s="95">
        <v>3</v>
      </c>
      <c r="B17" s="170"/>
      <c r="C17" s="96" t="s">
        <v>70</v>
      </c>
      <c r="D17" s="96"/>
      <c r="E17" s="170"/>
      <c r="F17" s="96" t="s">
        <v>83</v>
      </c>
      <c r="G17" s="133" t="s">
        <v>84</v>
      </c>
      <c r="H17" s="96"/>
      <c r="I17" s="96">
        <v>139</v>
      </c>
      <c r="J17" s="96"/>
      <c r="K17" s="96"/>
      <c r="L17" s="96"/>
      <c r="M17" s="96"/>
      <c r="N17" s="96" t="s">
        <v>86</v>
      </c>
      <c r="O17" s="96"/>
      <c r="P17" s="96"/>
      <c r="Q17" s="96">
        <v>249.17</v>
      </c>
      <c r="R17" s="96"/>
      <c r="S17" s="101"/>
      <c r="T17" s="105"/>
      <c r="U17" s="134" t="s">
        <v>101</v>
      </c>
    </row>
    <row r="18" spans="1:21" x14ac:dyDescent="0.25">
      <c r="A18" s="1"/>
      <c r="B18" s="1"/>
      <c r="C18" s="1"/>
      <c r="D18" s="1"/>
      <c r="E18" s="1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20" spans="1:21" ht="45" customHeight="1" x14ac:dyDescent="0.25">
      <c r="A20" s="162" t="s">
        <v>17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</row>
    <row r="21" spans="1:21" ht="15.75" thickBot="1" x14ac:dyDescent="0.3">
      <c r="B21" s="156" t="s">
        <v>4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8"/>
      <c r="R21" s="8"/>
    </row>
    <row r="22" spans="1:21" ht="15.75" thickBot="1" x14ac:dyDescent="0.3">
      <c r="A22" s="159" t="s">
        <v>0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1"/>
    </row>
    <row r="23" spans="1:21" ht="63.75" customHeight="1" thickBot="1" x14ac:dyDescent="0.3">
      <c r="A23" s="163" t="s">
        <v>7</v>
      </c>
      <c r="B23" s="164" t="s">
        <v>11</v>
      </c>
      <c r="C23" s="164" t="s">
        <v>1</v>
      </c>
      <c r="D23" s="166" t="s">
        <v>8</v>
      </c>
      <c r="E23" s="164" t="s">
        <v>9</v>
      </c>
      <c r="F23" s="164" t="s">
        <v>10</v>
      </c>
      <c r="G23" s="157" t="s">
        <v>13</v>
      </c>
      <c r="H23" s="151" t="s">
        <v>14</v>
      </c>
      <c r="I23" s="151"/>
      <c r="J23" s="152"/>
      <c r="K23" s="150" t="s">
        <v>5</v>
      </c>
      <c r="L23" s="151"/>
      <c r="M23" s="151"/>
      <c r="N23" s="151"/>
      <c r="O23" s="151"/>
      <c r="P23" s="150" t="s">
        <v>6</v>
      </c>
      <c r="Q23" s="151"/>
      <c r="R23" s="152"/>
      <c r="S23" s="153" t="s">
        <v>18</v>
      </c>
      <c r="T23" s="154"/>
      <c r="U23" s="155"/>
    </row>
    <row r="24" spans="1:21" ht="36" customHeight="1" thickBot="1" x14ac:dyDescent="0.3">
      <c r="A24" s="163"/>
      <c r="B24" s="165"/>
      <c r="C24" s="165"/>
      <c r="D24" s="167"/>
      <c r="E24" s="165"/>
      <c r="F24" s="165"/>
      <c r="G24" s="158"/>
      <c r="H24" s="33">
        <v>2020</v>
      </c>
      <c r="I24" s="33">
        <v>2021</v>
      </c>
      <c r="J24" s="33">
        <v>2022</v>
      </c>
      <c r="K24" s="37" t="e">
        <f>#REF!</f>
        <v>#REF!</v>
      </c>
      <c r="L24" s="14">
        <v>2016</v>
      </c>
      <c r="M24" s="33">
        <v>2020</v>
      </c>
      <c r="N24" s="33">
        <v>2021</v>
      </c>
      <c r="O24" s="33">
        <v>2022</v>
      </c>
      <c r="P24" s="33">
        <v>2020</v>
      </c>
      <c r="Q24" s="33">
        <v>2021</v>
      </c>
      <c r="R24" s="33">
        <v>2022</v>
      </c>
      <c r="S24" s="33">
        <v>2020</v>
      </c>
      <c r="T24" s="33">
        <v>2021</v>
      </c>
      <c r="U24" s="33">
        <v>2022</v>
      </c>
    </row>
    <row r="25" spans="1:21" ht="15.75" thickBot="1" x14ac:dyDescent="0.3">
      <c r="A25" s="10">
        <v>1</v>
      </c>
      <c r="B25" s="32">
        <v>2</v>
      </c>
      <c r="C25" s="174">
        <v>3</v>
      </c>
      <c r="D25" s="175"/>
      <c r="E25" s="175"/>
      <c r="F25" s="176"/>
      <c r="G25" s="33">
        <v>4</v>
      </c>
      <c r="H25" s="33">
        <v>5</v>
      </c>
      <c r="I25" s="33">
        <v>6</v>
      </c>
      <c r="J25" s="177">
        <v>7</v>
      </c>
      <c r="K25" s="178"/>
      <c r="L25" s="179"/>
      <c r="M25" s="11">
        <v>8</v>
      </c>
      <c r="N25" s="26">
        <v>9</v>
      </c>
      <c r="O25" s="30">
        <v>10</v>
      </c>
      <c r="P25" s="33">
        <v>11</v>
      </c>
      <c r="Q25" s="33">
        <v>12</v>
      </c>
      <c r="R25" s="33">
        <v>13</v>
      </c>
      <c r="S25" s="33">
        <v>14</v>
      </c>
      <c r="T25" s="40">
        <v>15</v>
      </c>
      <c r="U25" s="40">
        <v>16</v>
      </c>
    </row>
    <row r="26" spans="1:21" ht="15.75" thickBot="1" x14ac:dyDescent="0.3">
      <c r="A26" s="20" t="s">
        <v>112</v>
      </c>
      <c r="B26" s="69" t="s">
        <v>112</v>
      </c>
      <c r="C26" s="70" t="s">
        <v>112</v>
      </c>
      <c r="D26" s="20"/>
      <c r="E26" s="71" t="s">
        <v>112</v>
      </c>
      <c r="F26" s="20" t="s">
        <v>112</v>
      </c>
      <c r="G26" s="87" t="s">
        <v>112</v>
      </c>
      <c r="H26" s="67" t="s">
        <v>112</v>
      </c>
      <c r="I26" s="21" t="s">
        <v>112</v>
      </c>
      <c r="J26" s="21" t="s">
        <v>112</v>
      </c>
      <c r="K26" s="21"/>
      <c r="L26" s="21"/>
      <c r="M26" s="67" t="s">
        <v>112</v>
      </c>
      <c r="N26" s="42" t="s">
        <v>112</v>
      </c>
      <c r="O26" s="42" t="s">
        <v>112</v>
      </c>
      <c r="P26" s="21" t="s">
        <v>112</v>
      </c>
      <c r="Q26" s="21" t="s">
        <v>112</v>
      </c>
      <c r="R26" s="21" t="s">
        <v>112</v>
      </c>
      <c r="S26" s="16" t="s">
        <v>112</v>
      </c>
      <c r="T26" s="44" t="s">
        <v>112</v>
      </c>
      <c r="U26" s="44" t="s">
        <v>112</v>
      </c>
    </row>
    <row r="27" spans="1:21" ht="15.75" thickBot="1" x14ac:dyDescent="0.3">
      <c r="A27" s="171" t="s">
        <v>72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3"/>
    </row>
    <row r="28" spans="1:21" x14ac:dyDescent="0.25">
      <c r="A28" s="82" t="s">
        <v>112</v>
      </c>
      <c r="B28" s="88" t="s">
        <v>112</v>
      </c>
      <c r="C28" s="82" t="s">
        <v>112</v>
      </c>
      <c r="D28" s="82"/>
      <c r="E28" s="89" t="s">
        <v>112</v>
      </c>
      <c r="F28" s="82" t="s">
        <v>112</v>
      </c>
      <c r="G28" s="90" t="s">
        <v>112</v>
      </c>
      <c r="H28" s="91" t="s">
        <v>112</v>
      </c>
      <c r="I28" s="63" t="s">
        <v>112</v>
      </c>
      <c r="J28" s="63" t="s">
        <v>112</v>
      </c>
      <c r="K28" s="63"/>
      <c r="L28" s="63"/>
      <c r="M28" s="91" t="s">
        <v>112</v>
      </c>
      <c r="N28" s="64" t="s">
        <v>112</v>
      </c>
      <c r="O28" s="64" t="s">
        <v>112</v>
      </c>
      <c r="P28" s="63" t="s">
        <v>112</v>
      </c>
      <c r="Q28" s="63" t="s">
        <v>112</v>
      </c>
      <c r="R28" s="63" t="s">
        <v>112</v>
      </c>
      <c r="S28" s="65" t="s">
        <v>112</v>
      </c>
      <c r="T28" s="66" t="s">
        <v>112</v>
      </c>
      <c r="U28" s="66" t="s">
        <v>112</v>
      </c>
    </row>
    <row r="29" spans="1:21" x14ac:dyDescent="0.25">
      <c r="A29" s="34"/>
      <c r="B29" s="3"/>
      <c r="C29" s="6"/>
      <c r="D29" s="6"/>
      <c r="E29" s="1"/>
      <c r="F29" s="6"/>
      <c r="G29" s="35"/>
      <c r="H29" s="1"/>
      <c r="I29" s="4"/>
      <c r="J29" s="4"/>
      <c r="K29" s="4"/>
      <c r="L29" s="4"/>
      <c r="M29" s="1"/>
      <c r="N29" s="4"/>
      <c r="O29" s="36"/>
      <c r="P29" s="4"/>
      <c r="Q29" s="4"/>
      <c r="R29" s="4"/>
      <c r="S29" s="4"/>
      <c r="T29" s="28"/>
      <c r="U29" s="3"/>
    </row>
    <row r="30" spans="1:21" x14ac:dyDescent="0.25">
      <c r="A30" s="34"/>
      <c r="B30" s="3"/>
      <c r="C30" s="6"/>
      <c r="D30" s="6"/>
      <c r="E30" s="1"/>
      <c r="F30" s="6"/>
      <c r="G30" s="35"/>
      <c r="H30" s="1"/>
      <c r="I30" s="4"/>
      <c r="J30" s="4"/>
      <c r="K30" s="4"/>
      <c r="L30" s="4"/>
      <c r="M30" s="1"/>
      <c r="N30" s="4"/>
      <c r="O30" s="36"/>
      <c r="P30" s="4"/>
      <c r="Q30" s="4"/>
      <c r="R30" s="4"/>
      <c r="S30" s="4"/>
      <c r="T30" s="28"/>
      <c r="U30" s="3"/>
    </row>
    <row r="31" spans="1:21" x14ac:dyDescent="0.25">
      <c r="A31" s="34"/>
      <c r="B31" s="3"/>
      <c r="C31" s="6"/>
      <c r="D31" s="6"/>
      <c r="E31" s="1"/>
      <c r="F31" s="6"/>
      <c r="G31" s="35"/>
      <c r="H31" s="1"/>
      <c r="I31" s="4"/>
      <c r="J31" s="4"/>
      <c r="K31" s="4"/>
      <c r="L31" s="4"/>
      <c r="M31" s="1"/>
      <c r="N31" s="4"/>
      <c r="O31" s="36"/>
      <c r="P31" s="4"/>
      <c r="Q31" s="4"/>
      <c r="R31" s="4"/>
      <c r="S31" s="4"/>
      <c r="T31" s="28"/>
      <c r="U31" s="3"/>
    </row>
    <row r="32" spans="1:21" ht="15.75" customHeight="1" thickBot="1" x14ac:dyDescent="0.3">
      <c r="A32" s="198" t="s">
        <v>2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</row>
    <row r="33" spans="1:22" ht="73.5" customHeight="1" thickBot="1" x14ac:dyDescent="0.3">
      <c r="A33" s="183" t="s">
        <v>7</v>
      </c>
      <c r="B33" s="185" t="s">
        <v>11</v>
      </c>
      <c r="C33" s="186"/>
      <c r="D33" s="187"/>
      <c r="E33" s="164" t="s">
        <v>12</v>
      </c>
      <c r="F33" s="191" t="s">
        <v>3</v>
      </c>
      <c r="G33" s="193" t="s">
        <v>13</v>
      </c>
      <c r="H33" s="150" t="s">
        <v>73</v>
      </c>
      <c r="I33" s="151"/>
      <c r="J33" s="152"/>
      <c r="K33" s="203" t="s">
        <v>15</v>
      </c>
      <c r="L33" s="203"/>
      <c r="M33" s="201"/>
      <c r="N33" s="201"/>
      <c r="O33" s="201"/>
      <c r="P33" s="150" t="s">
        <v>6</v>
      </c>
      <c r="Q33" s="151"/>
      <c r="R33" s="152"/>
      <c r="S33" s="154" t="s">
        <v>18</v>
      </c>
      <c r="T33" s="154"/>
      <c r="U33" s="155"/>
    </row>
    <row r="34" spans="1:22" ht="15.75" thickBot="1" x14ac:dyDescent="0.3">
      <c r="A34" s="184"/>
      <c r="B34" s="188"/>
      <c r="C34" s="189"/>
      <c r="D34" s="190"/>
      <c r="E34" s="165"/>
      <c r="F34" s="192"/>
      <c r="G34" s="194"/>
      <c r="H34" s="33">
        <v>2020</v>
      </c>
      <c r="I34" s="33">
        <v>2021</v>
      </c>
      <c r="J34" s="33">
        <v>2022</v>
      </c>
      <c r="K34" s="25" t="e">
        <f>#REF!</f>
        <v>#REF!</v>
      </c>
      <c r="L34" s="12" t="e">
        <f>#REF!</f>
        <v>#REF!</v>
      </c>
      <c r="M34" s="33">
        <v>2020</v>
      </c>
      <c r="N34" s="33">
        <v>2021</v>
      </c>
      <c r="O34" s="33">
        <v>2022</v>
      </c>
      <c r="P34" s="33">
        <v>2020</v>
      </c>
      <c r="Q34" s="33">
        <v>2021</v>
      </c>
      <c r="R34" s="33">
        <v>2022</v>
      </c>
      <c r="S34" s="33">
        <v>2020</v>
      </c>
      <c r="T34" s="33">
        <v>2021</v>
      </c>
      <c r="U34" s="33">
        <v>2022</v>
      </c>
    </row>
    <row r="35" spans="1:22" ht="15.75" thickBot="1" x14ac:dyDescent="0.3">
      <c r="A35" s="13">
        <v>1</v>
      </c>
      <c r="B35" s="180">
        <v>2</v>
      </c>
      <c r="C35" s="181"/>
      <c r="D35" s="182"/>
      <c r="E35" s="10">
        <v>3</v>
      </c>
      <c r="F35" s="18">
        <v>4</v>
      </c>
      <c r="G35" s="41">
        <v>5</v>
      </c>
      <c r="H35" s="33">
        <v>6</v>
      </c>
      <c r="I35" s="33">
        <v>7</v>
      </c>
      <c r="J35" s="19">
        <v>8</v>
      </c>
      <c r="K35" s="19"/>
      <c r="L35" s="19"/>
      <c r="M35" s="33">
        <v>9</v>
      </c>
      <c r="N35" s="19">
        <v>10</v>
      </c>
      <c r="O35" s="33">
        <v>11</v>
      </c>
      <c r="P35" s="22">
        <v>12</v>
      </c>
      <c r="Q35" s="33">
        <v>13</v>
      </c>
      <c r="R35" s="23">
        <v>14</v>
      </c>
      <c r="S35" s="22">
        <v>15</v>
      </c>
      <c r="T35" s="33">
        <v>16</v>
      </c>
      <c r="U35" s="23">
        <v>17</v>
      </c>
    </row>
    <row r="36" spans="1:22" ht="15.75" thickBot="1" x14ac:dyDescent="0.3">
      <c r="A36" s="10" t="s">
        <v>112</v>
      </c>
      <c r="B36" s="174" t="s">
        <v>112</v>
      </c>
      <c r="C36" s="175"/>
      <c r="D36" s="204"/>
      <c r="E36" s="26" t="s">
        <v>112</v>
      </c>
      <c r="F36" s="30" t="s">
        <v>112</v>
      </c>
      <c r="G36" s="11" t="s">
        <v>112</v>
      </c>
      <c r="H36" s="31" t="s">
        <v>112</v>
      </c>
      <c r="I36" s="31" t="s">
        <v>112</v>
      </c>
      <c r="J36" s="31" t="s">
        <v>112</v>
      </c>
      <c r="K36" s="29"/>
      <c r="L36" s="29"/>
      <c r="M36" s="31" t="s">
        <v>112</v>
      </c>
      <c r="N36" s="17" t="s">
        <v>112</v>
      </c>
      <c r="O36" s="17" t="s">
        <v>112</v>
      </c>
      <c r="P36" s="17" t="s">
        <v>112</v>
      </c>
      <c r="Q36" s="31" t="s">
        <v>112</v>
      </c>
      <c r="R36" s="31" t="s">
        <v>112</v>
      </c>
      <c r="S36" s="38" t="s">
        <v>112</v>
      </c>
      <c r="T36" s="45" t="s">
        <v>112</v>
      </c>
      <c r="U36" s="39" t="s">
        <v>112</v>
      </c>
    </row>
    <row r="39" spans="1:22" ht="15.75" customHeight="1" thickBot="1" x14ac:dyDescent="0.3">
      <c r="A39" s="198" t="s">
        <v>91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</row>
    <row r="40" spans="1:22" ht="53.25" customHeight="1" thickBot="1" x14ac:dyDescent="0.3">
      <c r="A40" s="183" t="s">
        <v>7</v>
      </c>
      <c r="B40" s="185" t="s">
        <v>11</v>
      </c>
      <c r="C40" s="186"/>
      <c r="D40" s="187"/>
      <c r="E40" s="193" t="s">
        <v>92</v>
      </c>
      <c r="F40" s="208" t="s">
        <v>97</v>
      </c>
      <c r="G40" s="201" t="s">
        <v>93</v>
      </c>
      <c r="H40" s="150" t="s">
        <v>73</v>
      </c>
      <c r="I40" s="151"/>
      <c r="J40" s="152"/>
      <c r="K40" s="203" t="s">
        <v>15</v>
      </c>
      <c r="L40" s="203"/>
      <c r="M40" s="201"/>
      <c r="N40" s="201"/>
      <c r="O40" s="201"/>
      <c r="P40" s="150" t="s">
        <v>6</v>
      </c>
      <c r="Q40" s="151"/>
      <c r="R40" s="152"/>
      <c r="S40" s="154" t="s">
        <v>18</v>
      </c>
      <c r="T40" s="154"/>
      <c r="U40" s="155"/>
    </row>
    <row r="41" spans="1:22" ht="15.75" thickBot="1" x14ac:dyDescent="0.3">
      <c r="A41" s="184"/>
      <c r="B41" s="188"/>
      <c r="C41" s="189"/>
      <c r="D41" s="190"/>
      <c r="E41" s="194"/>
      <c r="F41" s="209"/>
      <c r="G41" s="202"/>
      <c r="H41" s="33">
        <v>2020</v>
      </c>
      <c r="I41" s="33">
        <v>2021</v>
      </c>
      <c r="J41" s="33">
        <v>2022</v>
      </c>
      <c r="K41" s="25" t="e">
        <f>#REF!</f>
        <v>#REF!</v>
      </c>
      <c r="L41" s="12" t="e">
        <f>#REF!</f>
        <v>#REF!</v>
      </c>
      <c r="M41" s="33">
        <v>2020</v>
      </c>
      <c r="N41" s="33">
        <v>2021</v>
      </c>
      <c r="O41" s="33">
        <v>2022</v>
      </c>
      <c r="P41" s="33">
        <v>2020</v>
      </c>
      <c r="Q41" s="33">
        <v>2021</v>
      </c>
      <c r="R41" s="33">
        <v>2022</v>
      </c>
      <c r="S41" s="33">
        <v>2020</v>
      </c>
      <c r="T41" s="33">
        <v>2021</v>
      </c>
      <c r="U41" s="33">
        <v>2022</v>
      </c>
    </row>
    <row r="42" spans="1:22" ht="15.75" thickBot="1" x14ac:dyDescent="0.3">
      <c r="A42" s="135">
        <v>1</v>
      </c>
      <c r="B42" s="206">
        <v>2</v>
      </c>
      <c r="C42" s="207"/>
      <c r="D42" s="207"/>
      <c r="E42" s="97">
        <v>3</v>
      </c>
      <c r="F42" s="97">
        <v>4</v>
      </c>
      <c r="G42" s="106">
        <v>5</v>
      </c>
      <c r="H42" s="106">
        <v>6</v>
      </c>
      <c r="I42" s="106">
        <v>7</v>
      </c>
      <c r="J42" s="106">
        <v>8</v>
      </c>
      <c r="K42" s="106"/>
      <c r="L42" s="106"/>
      <c r="M42" s="106">
        <v>9</v>
      </c>
      <c r="N42" s="106">
        <v>10</v>
      </c>
      <c r="O42" s="106">
        <v>11</v>
      </c>
      <c r="P42" s="106">
        <v>12</v>
      </c>
      <c r="Q42" s="106">
        <v>13</v>
      </c>
      <c r="R42" s="106">
        <v>14</v>
      </c>
      <c r="S42" s="106">
        <v>15</v>
      </c>
      <c r="T42" s="106">
        <v>16</v>
      </c>
      <c r="U42" s="108">
        <v>17</v>
      </c>
    </row>
    <row r="43" spans="1:22" s="102" customFormat="1" ht="20.25" customHeight="1" thickBot="1" x14ac:dyDescent="0.3">
      <c r="A43" s="136"/>
      <c r="B43" s="211" t="s">
        <v>74</v>
      </c>
      <c r="C43" s="168"/>
      <c r="D43" s="168"/>
      <c r="E43" s="210" t="s">
        <v>94</v>
      </c>
      <c r="F43" s="168">
        <v>0.22</v>
      </c>
      <c r="G43" s="109" t="s">
        <v>164</v>
      </c>
      <c r="H43" s="109">
        <v>0</v>
      </c>
      <c r="I43" s="109">
        <f>SUM(I44:I51)</f>
        <v>8</v>
      </c>
      <c r="J43" s="109">
        <f>SUM(J52:J56)</f>
        <v>5</v>
      </c>
      <c r="K43" s="109"/>
      <c r="L43" s="109"/>
      <c r="M43" s="109"/>
      <c r="N43" s="109">
        <f>SUM(N44:N51)</f>
        <v>25.5</v>
      </c>
      <c r="O43" s="109">
        <f>SUM(O52:O56)</f>
        <v>5.5</v>
      </c>
      <c r="P43" s="109"/>
      <c r="Q43" s="110">
        <f>SUM(Q44:Q51)</f>
        <v>160.15958999999998</v>
      </c>
      <c r="R43" s="110">
        <f>SUM(R52:R56)</f>
        <v>125.36356999999998</v>
      </c>
      <c r="S43" s="63"/>
      <c r="T43" s="63"/>
      <c r="U43" s="66"/>
      <c r="V43" s="103"/>
    </row>
    <row r="44" spans="1:22" ht="34.5" customHeight="1" x14ac:dyDescent="0.25">
      <c r="A44" s="136">
        <v>1</v>
      </c>
      <c r="B44" s="212"/>
      <c r="C44" s="169"/>
      <c r="D44" s="169"/>
      <c r="E44" s="205"/>
      <c r="F44" s="169"/>
      <c r="G44" s="111" t="s">
        <v>152</v>
      </c>
      <c r="H44" s="111"/>
      <c r="I44" s="111">
        <v>1</v>
      </c>
      <c r="J44" s="111"/>
      <c r="K44" s="111"/>
      <c r="L44" s="111"/>
      <c r="M44" s="111"/>
      <c r="N44" s="111">
        <v>3</v>
      </c>
      <c r="O44" s="111"/>
      <c r="P44" s="111"/>
      <c r="Q44" s="112">
        <v>21.3611</v>
      </c>
      <c r="R44" s="112"/>
      <c r="S44" s="111"/>
      <c r="T44" s="111" t="s">
        <v>157</v>
      </c>
      <c r="U44" s="113"/>
    </row>
    <row r="45" spans="1:22" ht="25.5" x14ac:dyDescent="0.25">
      <c r="A45" s="136">
        <v>2</v>
      </c>
      <c r="B45" s="212"/>
      <c r="C45" s="169"/>
      <c r="D45" s="169"/>
      <c r="E45" s="205"/>
      <c r="F45" s="169"/>
      <c r="G45" s="111" t="s">
        <v>153</v>
      </c>
      <c r="H45" s="111"/>
      <c r="I45" s="111">
        <v>1</v>
      </c>
      <c r="J45" s="111"/>
      <c r="K45" s="111"/>
      <c r="L45" s="111"/>
      <c r="M45" s="111"/>
      <c r="N45" s="111">
        <v>5</v>
      </c>
      <c r="O45" s="111"/>
      <c r="P45" s="111"/>
      <c r="Q45" s="112">
        <v>18.601199999999999</v>
      </c>
      <c r="R45" s="112"/>
      <c r="S45" s="111"/>
      <c r="T45" s="111" t="s">
        <v>158</v>
      </c>
      <c r="U45" s="113"/>
    </row>
    <row r="46" spans="1:22" ht="25.5" x14ac:dyDescent="0.25">
      <c r="A46" s="136">
        <v>3</v>
      </c>
      <c r="B46" s="212"/>
      <c r="C46" s="169"/>
      <c r="D46" s="169"/>
      <c r="E46" s="205"/>
      <c r="F46" s="169"/>
      <c r="G46" s="111" t="s">
        <v>154</v>
      </c>
      <c r="H46" s="111"/>
      <c r="I46" s="111">
        <v>1</v>
      </c>
      <c r="J46" s="111"/>
      <c r="K46" s="111"/>
      <c r="L46" s="111"/>
      <c r="M46" s="111"/>
      <c r="N46" s="111">
        <v>2</v>
      </c>
      <c r="O46" s="111"/>
      <c r="P46" s="111"/>
      <c r="Q46" s="112">
        <v>18.113389999999999</v>
      </c>
      <c r="R46" s="112"/>
      <c r="S46" s="111"/>
      <c r="T46" s="111" t="s">
        <v>159</v>
      </c>
      <c r="U46" s="113"/>
    </row>
    <row r="47" spans="1:22" ht="25.5" x14ac:dyDescent="0.25">
      <c r="A47" s="136">
        <v>4</v>
      </c>
      <c r="B47" s="212"/>
      <c r="C47" s="169"/>
      <c r="D47" s="169"/>
      <c r="E47" s="205"/>
      <c r="F47" s="169"/>
      <c r="G47" s="111" t="s">
        <v>155</v>
      </c>
      <c r="H47" s="111"/>
      <c r="I47" s="111">
        <v>1</v>
      </c>
      <c r="J47" s="111"/>
      <c r="K47" s="111"/>
      <c r="L47" s="111"/>
      <c r="M47" s="111"/>
      <c r="N47" s="111">
        <v>1.5</v>
      </c>
      <c r="O47" s="111"/>
      <c r="P47" s="111"/>
      <c r="Q47" s="112">
        <v>18.126820000000002</v>
      </c>
      <c r="R47" s="112"/>
      <c r="S47" s="111"/>
      <c r="T47" s="111" t="s">
        <v>160</v>
      </c>
      <c r="U47" s="113"/>
    </row>
    <row r="48" spans="1:22" ht="25.5" x14ac:dyDescent="0.25">
      <c r="A48" s="136">
        <v>5</v>
      </c>
      <c r="B48" s="212"/>
      <c r="C48" s="169"/>
      <c r="D48" s="169"/>
      <c r="E48" s="205"/>
      <c r="F48" s="169"/>
      <c r="G48" s="111" t="s">
        <v>156</v>
      </c>
      <c r="H48" s="111"/>
      <c r="I48" s="111">
        <v>1</v>
      </c>
      <c r="J48" s="111"/>
      <c r="K48" s="111"/>
      <c r="L48" s="111"/>
      <c r="M48" s="111"/>
      <c r="N48" s="111">
        <v>2</v>
      </c>
      <c r="O48" s="111"/>
      <c r="P48" s="111"/>
      <c r="Q48" s="112">
        <v>18.876580000000001</v>
      </c>
      <c r="R48" s="112"/>
      <c r="S48" s="111"/>
      <c r="T48" s="111" t="s">
        <v>161</v>
      </c>
      <c r="U48" s="113"/>
    </row>
    <row r="49" spans="1:86" ht="25.5" x14ac:dyDescent="0.25">
      <c r="A49" s="136">
        <v>6</v>
      </c>
      <c r="B49" s="212"/>
      <c r="C49" s="169"/>
      <c r="D49" s="169"/>
      <c r="E49" s="205"/>
      <c r="F49" s="169"/>
      <c r="G49" s="114" t="s">
        <v>184</v>
      </c>
      <c r="H49" s="114"/>
      <c r="I49" s="114">
        <v>1</v>
      </c>
      <c r="J49" s="114"/>
      <c r="K49" s="114"/>
      <c r="L49" s="114"/>
      <c r="M49" s="114"/>
      <c r="N49" s="114">
        <v>2</v>
      </c>
      <c r="O49" s="114"/>
      <c r="P49" s="114"/>
      <c r="Q49" s="115">
        <v>22.445650000000001</v>
      </c>
      <c r="R49" s="115"/>
      <c r="S49" s="114"/>
      <c r="T49" s="114" t="s">
        <v>162</v>
      </c>
      <c r="U49" s="116"/>
    </row>
    <row r="50" spans="1:86" ht="25.5" x14ac:dyDescent="0.25">
      <c r="A50" s="136">
        <v>7</v>
      </c>
      <c r="B50" s="212"/>
      <c r="C50" s="169"/>
      <c r="D50" s="169"/>
      <c r="E50" s="205"/>
      <c r="F50" s="169"/>
      <c r="G50" s="114" t="s">
        <v>184</v>
      </c>
      <c r="H50" s="114"/>
      <c r="I50" s="114">
        <v>1</v>
      </c>
      <c r="J50" s="114"/>
      <c r="K50" s="114"/>
      <c r="L50" s="114"/>
      <c r="M50" s="114"/>
      <c r="N50" s="114">
        <v>5</v>
      </c>
      <c r="O50" s="114"/>
      <c r="P50" s="114"/>
      <c r="Q50" s="115">
        <v>19.952680000000001</v>
      </c>
      <c r="R50" s="115"/>
      <c r="S50" s="114"/>
      <c r="T50" s="114" t="s">
        <v>98</v>
      </c>
      <c r="U50" s="116"/>
    </row>
    <row r="51" spans="1:86" ht="25.5" x14ac:dyDescent="0.25">
      <c r="A51" s="136">
        <v>8</v>
      </c>
      <c r="B51" s="212"/>
      <c r="C51" s="169"/>
      <c r="D51" s="169"/>
      <c r="E51" s="205"/>
      <c r="F51" s="169"/>
      <c r="G51" s="114" t="s">
        <v>185</v>
      </c>
      <c r="H51" s="114"/>
      <c r="I51" s="114">
        <v>1</v>
      </c>
      <c r="J51" s="114"/>
      <c r="K51" s="114"/>
      <c r="L51" s="114"/>
      <c r="M51" s="114"/>
      <c r="N51" s="114">
        <v>5</v>
      </c>
      <c r="O51" s="114"/>
      <c r="P51" s="114"/>
      <c r="Q51" s="115">
        <v>22.682169999999999</v>
      </c>
      <c r="R51" s="115"/>
      <c r="S51" s="114"/>
      <c r="T51" s="114" t="s">
        <v>163</v>
      </c>
      <c r="U51" s="116"/>
    </row>
    <row r="52" spans="1:86" s="1" customFormat="1" ht="31.5" customHeight="1" x14ac:dyDescent="0.25">
      <c r="A52" s="137">
        <v>9</v>
      </c>
      <c r="B52" s="212"/>
      <c r="C52" s="169"/>
      <c r="D52" s="169"/>
      <c r="E52" s="205"/>
      <c r="F52" s="169"/>
      <c r="G52" s="111" t="s">
        <v>187</v>
      </c>
      <c r="H52" s="111"/>
      <c r="I52" s="111"/>
      <c r="J52" s="111">
        <v>1</v>
      </c>
      <c r="K52" s="111"/>
      <c r="L52" s="111"/>
      <c r="M52" s="111"/>
      <c r="N52" s="111"/>
      <c r="O52" s="111">
        <v>1.5</v>
      </c>
      <c r="P52" s="111"/>
      <c r="Q52" s="111"/>
      <c r="R52" s="112">
        <v>24.525629999999996</v>
      </c>
      <c r="S52" s="111"/>
      <c r="T52" s="111"/>
      <c r="U52" s="113" t="s">
        <v>114</v>
      </c>
    </row>
    <row r="53" spans="1:86" s="1" customFormat="1" ht="27.75" customHeight="1" x14ac:dyDescent="0.25">
      <c r="A53" s="137">
        <v>10</v>
      </c>
      <c r="B53" s="212"/>
      <c r="C53" s="169"/>
      <c r="D53" s="169"/>
      <c r="E53" s="205"/>
      <c r="F53" s="169"/>
      <c r="G53" s="111" t="s">
        <v>188</v>
      </c>
      <c r="H53" s="111"/>
      <c r="I53" s="111"/>
      <c r="J53" s="111">
        <v>1</v>
      </c>
      <c r="K53" s="111"/>
      <c r="L53" s="111"/>
      <c r="M53" s="111"/>
      <c r="N53" s="111"/>
      <c r="O53" s="111">
        <v>1</v>
      </c>
      <c r="P53" s="111"/>
      <c r="Q53" s="111"/>
      <c r="R53" s="112">
        <v>22.369629999999997</v>
      </c>
      <c r="S53" s="111"/>
      <c r="T53" s="111"/>
      <c r="U53" s="113" t="s">
        <v>115</v>
      </c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</row>
    <row r="54" spans="1:86" s="27" customFormat="1" ht="31.5" customHeight="1" x14ac:dyDescent="0.25">
      <c r="A54" s="137">
        <v>11</v>
      </c>
      <c r="B54" s="212"/>
      <c r="C54" s="169"/>
      <c r="D54" s="169"/>
      <c r="E54" s="205"/>
      <c r="F54" s="169"/>
      <c r="G54" s="111" t="s">
        <v>189</v>
      </c>
      <c r="H54" s="114"/>
      <c r="I54" s="114"/>
      <c r="J54" s="114">
        <v>1</v>
      </c>
      <c r="K54" s="114"/>
      <c r="L54" s="114"/>
      <c r="M54" s="114"/>
      <c r="N54" s="114"/>
      <c r="O54" s="114">
        <v>1</v>
      </c>
      <c r="P54" s="114"/>
      <c r="Q54" s="114"/>
      <c r="R54" s="112">
        <v>25.179269999999995</v>
      </c>
      <c r="S54" s="114"/>
      <c r="T54" s="114"/>
      <c r="U54" s="116" t="s">
        <v>116</v>
      </c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</row>
    <row r="55" spans="1:86" s="27" customFormat="1" ht="25.5" x14ac:dyDescent="0.25">
      <c r="A55" s="137">
        <v>12</v>
      </c>
      <c r="B55" s="212"/>
      <c r="C55" s="169"/>
      <c r="D55" s="169"/>
      <c r="E55" s="205"/>
      <c r="F55" s="169"/>
      <c r="G55" s="114" t="s">
        <v>119</v>
      </c>
      <c r="H55" s="114"/>
      <c r="I55" s="114"/>
      <c r="J55" s="114">
        <v>1</v>
      </c>
      <c r="K55" s="114"/>
      <c r="L55" s="114"/>
      <c r="M55" s="114"/>
      <c r="N55" s="114"/>
      <c r="O55" s="114">
        <v>1</v>
      </c>
      <c r="P55" s="114"/>
      <c r="Q55" s="114"/>
      <c r="R55" s="112">
        <v>26.644519999999996</v>
      </c>
      <c r="S55" s="114"/>
      <c r="T55" s="114"/>
      <c r="U55" s="116" t="s">
        <v>117</v>
      </c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</row>
    <row r="56" spans="1:86" s="27" customFormat="1" ht="30.75" customHeight="1" x14ac:dyDescent="0.25">
      <c r="A56" s="137">
        <v>13</v>
      </c>
      <c r="B56" s="212"/>
      <c r="C56" s="169"/>
      <c r="D56" s="169"/>
      <c r="E56" s="205"/>
      <c r="F56" s="169"/>
      <c r="G56" s="114" t="s">
        <v>120</v>
      </c>
      <c r="H56" s="114"/>
      <c r="I56" s="114"/>
      <c r="J56" s="114">
        <v>1</v>
      </c>
      <c r="K56" s="114"/>
      <c r="L56" s="114"/>
      <c r="M56" s="114"/>
      <c r="N56" s="114"/>
      <c r="O56" s="114">
        <v>1</v>
      </c>
      <c r="P56" s="114"/>
      <c r="Q56" s="114"/>
      <c r="R56" s="112">
        <v>26.644519999999996</v>
      </c>
      <c r="S56" s="114"/>
      <c r="T56" s="114"/>
      <c r="U56" s="116" t="s">
        <v>118</v>
      </c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</row>
    <row r="57" spans="1:86" s="92" customFormat="1" ht="27.75" customHeight="1" x14ac:dyDescent="0.25">
      <c r="A57" s="137"/>
      <c r="B57" s="212"/>
      <c r="C57" s="169"/>
      <c r="D57" s="169"/>
      <c r="E57" s="205" t="s">
        <v>95</v>
      </c>
      <c r="F57" s="169">
        <v>0.4</v>
      </c>
      <c r="G57" s="117" t="s">
        <v>164</v>
      </c>
      <c r="H57" s="117"/>
      <c r="I57" s="117">
        <f>SUM(I58:I60)</f>
        <v>3</v>
      </c>
      <c r="J57" s="117">
        <f>SUM(J58:J70)</f>
        <v>10</v>
      </c>
      <c r="K57" s="117"/>
      <c r="L57" s="117"/>
      <c r="M57" s="117"/>
      <c r="N57" s="117">
        <f>SUM(N58:N60)</f>
        <v>125</v>
      </c>
      <c r="O57" s="117">
        <f>SUM(O58:O70)</f>
        <v>240</v>
      </c>
      <c r="P57" s="117"/>
      <c r="Q57" s="118">
        <f>SUM(Q58:Q60)</f>
        <v>76.967420000000004</v>
      </c>
      <c r="R57" s="118">
        <f>SUM(R58:R70)</f>
        <v>323.99442000000005</v>
      </c>
      <c r="S57" s="114"/>
      <c r="T57" s="114"/>
      <c r="U57" s="116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</row>
    <row r="58" spans="1:86" s="1" customFormat="1" ht="25.5" x14ac:dyDescent="0.25">
      <c r="A58" s="137">
        <v>14</v>
      </c>
      <c r="B58" s="212"/>
      <c r="C58" s="169"/>
      <c r="D58" s="169"/>
      <c r="E58" s="205"/>
      <c r="F58" s="169"/>
      <c r="G58" s="111" t="s">
        <v>165</v>
      </c>
      <c r="H58" s="111"/>
      <c r="I58" s="111">
        <v>1</v>
      </c>
      <c r="J58" s="119"/>
      <c r="K58" s="111"/>
      <c r="L58" s="111"/>
      <c r="M58" s="111"/>
      <c r="N58" s="111">
        <v>50</v>
      </c>
      <c r="O58" s="119"/>
      <c r="P58" s="111"/>
      <c r="Q58" s="112">
        <v>24.753549999999997</v>
      </c>
      <c r="R58" s="120"/>
      <c r="S58" s="111"/>
      <c r="T58" s="113" t="s">
        <v>166</v>
      </c>
      <c r="U58" s="11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</row>
    <row r="59" spans="1:86" s="67" customFormat="1" ht="25.5" x14ac:dyDescent="0.25">
      <c r="A59" s="137">
        <v>15</v>
      </c>
      <c r="B59" s="212"/>
      <c r="C59" s="169"/>
      <c r="D59" s="169"/>
      <c r="E59" s="205"/>
      <c r="F59" s="169"/>
      <c r="G59" s="111" t="s">
        <v>167</v>
      </c>
      <c r="H59" s="114"/>
      <c r="I59" s="114">
        <v>1</v>
      </c>
      <c r="J59" s="121"/>
      <c r="K59" s="114"/>
      <c r="L59" s="114"/>
      <c r="M59" s="114"/>
      <c r="N59" s="114">
        <v>35</v>
      </c>
      <c r="O59" s="121"/>
      <c r="P59" s="114"/>
      <c r="Q59" s="115">
        <v>25.353569999999998</v>
      </c>
      <c r="R59" s="122"/>
      <c r="S59" s="114"/>
      <c r="T59" s="116" t="s">
        <v>168</v>
      </c>
      <c r="U59" s="116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</row>
    <row r="60" spans="1:86" s="67" customFormat="1" ht="25.5" x14ac:dyDescent="0.25">
      <c r="A60" s="137">
        <v>16</v>
      </c>
      <c r="B60" s="212"/>
      <c r="C60" s="169"/>
      <c r="D60" s="169"/>
      <c r="E60" s="205"/>
      <c r="F60" s="169"/>
      <c r="G60" s="111" t="s">
        <v>169</v>
      </c>
      <c r="H60" s="114"/>
      <c r="I60" s="114">
        <v>1</v>
      </c>
      <c r="J60" s="121"/>
      <c r="K60" s="114"/>
      <c r="L60" s="114"/>
      <c r="M60" s="114"/>
      <c r="N60" s="114">
        <v>40</v>
      </c>
      <c r="O60" s="121"/>
      <c r="P60" s="114"/>
      <c r="Q60" s="115">
        <v>26.860300000000002</v>
      </c>
      <c r="R60" s="122"/>
      <c r="S60" s="114"/>
      <c r="T60" s="116" t="s">
        <v>170</v>
      </c>
      <c r="U60" s="116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</row>
    <row r="61" spans="1:86" s="1" customFormat="1" ht="38.25" x14ac:dyDescent="0.25">
      <c r="A61" s="137">
        <v>17</v>
      </c>
      <c r="B61" s="212"/>
      <c r="C61" s="169"/>
      <c r="D61" s="169"/>
      <c r="E61" s="205"/>
      <c r="F61" s="169"/>
      <c r="G61" s="111" t="s">
        <v>190</v>
      </c>
      <c r="H61" s="111"/>
      <c r="I61" s="111"/>
      <c r="J61" s="111">
        <v>1</v>
      </c>
      <c r="K61" s="111"/>
      <c r="L61" s="111"/>
      <c r="M61" s="111"/>
      <c r="N61" s="111"/>
      <c r="O61" s="111">
        <v>10</v>
      </c>
      <c r="P61" s="111"/>
      <c r="Q61" s="111"/>
      <c r="R61" s="112">
        <v>25.950849999999999</v>
      </c>
      <c r="S61" s="111"/>
      <c r="T61" s="111"/>
      <c r="U61" s="113" t="s">
        <v>121</v>
      </c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</row>
    <row r="62" spans="1:86" s="67" customFormat="1" ht="25.5" x14ac:dyDescent="0.25">
      <c r="A62" s="137">
        <v>18</v>
      </c>
      <c r="B62" s="212"/>
      <c r="C62" s="169"/>
      <c r="D62" s="169"/>
      <c r="E62" s="205"/>
      <c r="F62" s="169"/>
      <c r="G62" s="111" t="s">
        <v>122</v>
      </c>
      <c r="H62" s="114"/>
      <c r="I62" s="114"/>
      <c r="J62" s="114">
        <v>1</v>
      </c>
      <c r="K62" s="114"/>
      <c r="L62" s="114"/>
      <c r="M62" s="114"/>
      <c r="N62" s="114"/>
      <c r="O62" s="114">
        <v>15</v>
      </c>
      <c r="P62" s="114"/>
      <c r="Q62" s="114"/>
      <c r="R62" s="112">
        <v>33.616819999999997</v>
      </c>
      <c r="S62" s="114"/>
      <c r="T62" s="114"/>
      <c r="U62" s="116" t="s">
        <v>123</v>
      </c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</row>
    <row r="63" spans="1:86" s="67" customFormat="1" ht="25.5" x14ac:dyDescent="0.25">
      <c r="A63" s="137">
        <v>19</v>
      </c>
      <c r="B63" s="212"/>
      <c r="C63" s="169"/>
      <c r="D63" s="169"/>
      <c r="E63" s="205"/>
      <c r="F63" s="169"/>
      <c r="G63" s="111" t="s">
        <v>124</v>
      </c>
      <c r="H63" s="114"/>
      <c r="I63" s="114"/>
      <c r="J63" s="114">
        <v>1</v>
      </c>
      <c r="K63" s="114"/>
      <c r="L63" s="114"/>
      <c r="M63" s="114"/>
      <c r="N63" s="114"/>
      <c r="O63" s="114">
        <v>10</v>
      </c>
      <c r="P63" s="114"/>
      <c r="Q63" s="114"/>
      <c r="R63" s="112">
        <v>28.487769999999998</v>
      </c>
      <c r="S63" s="114"/>
      <c r="T63" s="114"/>
      <c r="U63" s="116" t="s">
        <v>125</v>
      </c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</row>
    <row r="64" spans="1:86" s="67" customFormat="1" ht="25.5" x14ac:dyDescent="0.25">
      <c r="A64" s="137">
        <v>20</v>
      </c>
      <c r="B64" s="212"/>
      <c r="C64" s="169"/>
      <c r="D64" s="169"/>
      <c r="E64" s="205"/>
      <c r="F64" s="169"/>
      <c r="G64" s="111" t="s">
        <v>127</v>
      </c>
      <c r="H64" s="114"/>
      <c r="I64" s="114"/>
      <c r="J64" s="114">
        <v>1</v>
      </c>
      <c r="K64" s="114"/>
      <c r="L64" s="114"/>
      <c r="M64" s="114"/>
      <c r="N64" s="114"/>
      <c r="O64" s="114">
        <v>30</v>
      </c>
      <c r="P64" s="114"/>
      <c r="Q64" s="114"/>
      <c r="R64" s="112">
        <v>40.617739999999998</v>
      </c>
      <c r="S64" s="114"/>
      <c r="T64" s="114"/>
      <c r="U64" s="116" t="s">
        <v>126</v>
      </c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</row>
    <row r="65" spans="1:86" s="67" customFormat="1" ht="30" customHeight="1" x14ac:dyDescent="0.25">
      <c r="A65" s="137">
        <v>21</v>
      </c>
      <c r="B65" s="212"/>
      <c r="C65" s="169"/>
      <c r="D65" s="169"/>
      <c r="E65" s="205"/>
      <c r="F65" s="169"/>
      <c r="G65" s="111" t="s">
        <v>128</v>
      </c>
      <c r="H65" s="114"/>
      <c r="I65" s="114"/>
      <c r="J65" s="114">
        <v>1</v>
      </c>
      <c r="K65" s="114"/>
      <c r="L65" s="114"/>
      <c r="M65" s="114"/>
      <c r="N65" s="114"/>
      <c r="O65" s="114">
        <v>15</v>
      </c>
      <c r="P65" s="114"/>
      <c r="Q65" s="114"/>
      <c r="R65" s="112">
        <v>26.261749999999999</v>
      </c>
      <c r="S65" s="114"/>
      <c r="T65" s="114"/>
      <c r="U65" s="116" t="s">
        <v>129</v>
      </c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</row>
    <row r="66" spans="1:86" s="67" customFormat="1" ht="27" customHeight="1" x14ac:dyDescent="0.25">
      <c r="A66" s="137">
        <v>22</v>
      </c>
      <c r="B66" s="212"/>
      <c r="C66" s="169"/>
      <c r="D66" s="169"/>
      <c r="E66" s="205"/>
      <c r="F66" s="169"/>
      <c r="G66" s="111" t="s">
        <v>130</v>
      </c>
      <c r="H66" s="114"/>
      <c r="I66" s="114"/>
      <c r="J66" s="114">
        <v>1</v>
      </c>
      <c r="K66" s="114"/>
      <c r="L66" s="114"/>
      <c r="M66" s="114"/>
      <c r="N66" s="114"/>
      <c r="O66" s="114">
        <v>30</v>
      </c>
      <c r="P66" s="114"/>
      <c r="Q66" s="114"/>
      <c r="R66" s="112">
        <v>31.02197</v>
      </c>
      <c r="S66" s="114"/>
      <c r="T66" s="114"/>
      <c r="U66" s="116" t="s">
        <v>131</v>
      </c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</row>
    <row r="67" spans="1:86" s="67" customFormat="1" ht="31.5" customHeight="1" x14ac:dyDescent="0.25">
      <c r="A67" s="137">
        <v>23</v>
      </c>
      <c r="B67" s="212"/>
      <c r="C67" s="169"/>
      <c r="D67" s="169"/>
      <c r="E67" s="205"/>
      <c r="F67" s="169"/>
      <c r="G67" s="111" t="s">
        <v>132</v>
      </c>
      <c r="H67" s="114"/>
      <c r="I67" s="114"/>
      <c r="J67" s="114">
        <v>1</v>
      </c>
      <c r="K67" s="114"/>
      <c r="L67" s="114"/>
      <c r="M67" s="114"/>
      <c r="N67" s="114"/>
      <c r="O67" s="114">
        <v>15</v>
      </c>
      <c r="P67" s="114"/>
      <c r="Q67" s="114"/>
      <c r="R67" s="112">
        <v>31.021980000000003</v>
      </c>
      <c r="S67" s="114"/>
      <c r="T67" s="114"/>
      <c r="U67" s="116" t="s">
        <v>133</v>
      </c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</row>
    <row r="68" spans="1:86" s="67" customFormat="1" ht="27" customHeight="1" x14ac:dyDescent="0.25">
      <c r="A68" s="137">
        <v>24</v>
      </c>
      <c r="B68" s="212"/>
      <c r="C68" s="169"/>
      <c r="D68" s="169"/>
      <c r="E68" s="205"/>
      <c r="F68" s="169"/>
      <c r="G68" s="111" t="s">
        <v>134</v>
      </c>
      <c r="H68" s="114"/>
      <c r="I68" s="114"/>
      <c r="J68" s="114">
        <v>1</v>
      </c>
      <c r="K68" s="114"/>
      <c r="L68" s="114"/>
      <c r="M68" s="114"/>
      <c r="N68" s="114"/>
      <c r="O68" s="114">
        <v>15</v>
      </c>
      <c r="P68" s="114"/>
      <c r="Q68" s="114"/>
      <c r="R68" s="112">
        <v>13.82343</v>
      </c>
      <c r="S68" s="114"/>
      <c r="T68" s="114"/>
      <c r="U68" s="116" t="s">
        <v>135</v>
      </c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</row>
    <row r="69" spans="1:86" s="67" customFormat="1" ht="25.5" x14ac:dyDescent="0.25">
      <c r="A69" s="137">
        <v>25</v>
      </c>
      <c r="B69" s="212"/>
      <c r="C69" s="169"/>
      <c r="D69" s="169"/>
      <c r="E69" s="205"/>
      <c r="F69" s="169"/>
      <c r="G69" s="111" t="s">
        <v>136</v>
      </c>
      <c r="H69" s="114"/>
      <c r="I69" s="114"/>
      <c r="J69" s="114">
        <v>1</v>
      </c>
      <c r="K69" s="114"/>
      <c r="L69" s="114"/>
      <c r="M69" s="114"/>
      <c r="N69" s="114"/>
      <c r="O69" s="114">
        <v>40</v>
      </c>
      <c r="P69" s="114"/>
      <c r="Q69" s="114"/>
      <c r="R69" s="112">
        <v>68.089420000000004</v>
      </c>
      <c r="S69" s="114"/>
      <c r="T69" s="114"/>
      <c r="U69" s="116" t="s">
        <v>137</v>
      </c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</row>
    <row r="70" spans="1:86" s="67" customFormat="1" ht="25.5" x14ac:dyDescent="0.25">
      <c r="A70" s="137">
        <v>26</v>
      </c>
      <c r="B70" s="212"/>
      <c r="C70" s="169"/>
      <c r="D70" s="169"/>
      <c r="E70" s="205"/>
      <c r="F70" s="169"/>
      <c r="G70" s="111" t="s">
        <v>138</v>
      </c>
      <c r="H70" s="114"/>
      <c r="I70" s="114"/>
      <c r="J70" s="114">
        <v>1</v>
      </c>
      <c r="K70" s="114"/>
      <c r="L70" s="114"/>
      <c r="M70" s="114"/>
      <c r="N70" s="114"/>
      <c r="O70" s="114">
        <v>60</v>
      </c>
      <c r="P70" s="114"/>
      <c r="Q70" s="114"/>
      <c r="R70" s="112">
        <v>25.102690000000003</v>
      </c>
      <c r="S70" s="114"/>
      <c r="T70" s="114"/>
      <c r="U70" s="116" t="s">
        <v>139</v>
      </c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</row>
    <row r="71" spans="1:86" s="67" customFormat="1" ht="30" customHeight="1" x14ac:dyDescent="0.25">
      <c r="A71" s="137"/>
      <c r="B71" s="212"/>
      <c r="C71" s="169"/>
      <c r="D71" s="169"/>
      <c r="E71" s="205" t="s">
        <v>96</v>
      </c>
      <c r="F71" s="169"/>
      <c r="G71" s="123" t="s">
        <v>164</v>
      </c>
      <c r="H71" s="117"/>
      <c r="I71" s="117">
        <f>SUM(I72:I83)</f>
        <v>6</v>
      </c>
      <c r="J71" s="117">
        <f>SUM(J72:L84)</f>
        <v>7</v>
      </c>
      <c r="K71" s="117"/>
      <c r="L71" s="117"/>
      <c r="M71" s="117"/>
      <c r="N71" s="117">
        <f>SUM(N72:N83)</f>
        <v>445.2</v>
      </c>
      <c r="O71" s="117">
        <f>SUM(O72:O84)</f>
        <v>1075</v>
      </c>
      <c r="P71" s="117"/>
      <c r="Q71" s="117">
        <f>SUM(Q72:Q83)</f>
        <v>217.2167</v>
      </c>
      <c r="R71" s="118">
        <f>SUM(R72:R84)</f>
        <v>268.21037000000001</v>
      </c>
      <c r="S71" s="114"/>
      <c r="T71" s="114"/>
      <c r="U71" s="116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</row>
    <row r="72" spans="1:86" s="67" customFormat="1" ht="25.5" x14ac:dyDescent="0.25">
      <c r="A72" s="137">
        <v>27</v>
      </c>
      <c r="B72" s="212"/>
      <c r="C72" s="169"/>
      <c r="D72" s="169"/>
      <c r="E72" s="205"/>
      <c r="F72" s="169"/>
      <c r="G72" s="111" t="s">
        <v>171</v>
      </c>
      <c r="H72" s="114"/>
      <c r="I72" s="114">
        <v>1</v>
      </c>
      <c r="J72" s="121"/>
      <c r="K72" s="114"/>
      <c r="L72" s="114"/>
      <c r="M72" s="114"/>
      <c r="N72" s="114">
        <v>80</v>
      </c>
      <c r="O72" s="121"/>
      <c r="P72" s="114"/>
      <c r="Q72" s="115">
        <v>37.973149999999997</v>
      </c>
      <c r="R72" s="122"/>
      <c r="S72" s="114"/>
      <c r="T72" s="114" t="s">
        <v>172</v>
      </c>
      <c r="U72" s="124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</row>
    <row r="73" spans="1:86" s="67" customFormat="1" ht="25.5" x14ac:dyDescent="0.25">
      <c r="A73" s="137">
        <v>28</v>
      </c>
      <c r="B73" s="212"/>
      <c r="C73" s="169"/>
      <c r="D73" s="169"/>
      <c r="E73" s="205"/>
      <c r="F73" s="169"/>
      <c r="G73" s="114" t="s">
        <v>173</v>
      </c>
      <c r="H73" s="114"/>
      <c r="I73" s="114">
        <v>1</v>
      </c>
      <c r="J73" s="121"/>
      <c r="K73" s="114"/>
      <c r="L73" s="114"/>
      <c r="M73" s="114"/>
      <c r="N73" s="114">
        <v>80.2</v>
      </c>
      <c r="O73" s="121"/>
      <c r="P73" s="114"/>
      <c r="Q73" s="115">
        <v>28.170099999999998</v>
      </c>
      <c r="R73" s="122"/>
      <c r="S73" s="114"/>
      <c r="T73" s="114" t="s">
        <v>174</v>
      </c>
      <c r="U73" s="124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</row>
    <row r="74" spans="1:86" s="100" customFormat="1" ht="25.5" x14ac:dyDescent="0.25">
      <c r="A74" s="137">
        <v>29</v>
      </c>
      <c r="B74" s="212"/>
      <c r="C74" s="169"/>
      <c r="D74" s="169"/>
      <c r="E74" s="205"/>
      <c r="F74" s="169"/>
      <c r="G74" s="114" t="s">
        <v>175</v>
      </c>
      <c r="H74" s="114"/>
      <c r="I74" s="114">
        <v>1</v>
      </c>
      <c r="J74" s="114"/>
      <c r="K74" s="114"/>
      <c r="L74" s="114"/>
      <c r="M74" s="114"/>
      <c r="N74" s="114">
        <v>60</v>
      </c>
      <c r="O74" s="114"/>
      <c r="P74" s="114"/>
      <c r="Q74" s="115">
        <v>51.127489999999995</v>
      </c>
      <c r="R74" s="115"/>
      <c r="S74" s="114"/>
      <c r="T74" s="114" t="s">
        <v>176</v>
      </c>
      <c r="U74" s="12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</row>
    <row r="75" spans="1:86" s="100" customFormat="1" ht="25.5" x14ac:dyDescent="0.25">
      <c r="A75" s="137">
        <v>30</v>
      </c>
      <c r="B75" s="212"/>
      <c r="C75" s="169"/>
      <c r="D75" s="169"/>
      <c r="E75" s="205"/>
      <c r="F75" s="169"/>
      <c r="G75" s="114" t="s">
        <v>177</v>
      </c>
      <c r="H75" s="114"/>
      <c r="I75" s="114">
        <v>1</v>
      </c>
      <c r="J75" s="114"/>
      <c r="K75" s="114"/>
      <c r="L75" s="114"/>
      <c r="M75" s="114"/>
      <c r="N75" s="114">
        <v>50</v>
      </c>
      <c r="O75" s="114"/>
      <c r="P75" s="114"/>
      <c r="Q75" s="115">
        <v>40.802949999999996</v>
      </c>
      <c r="R75" s="115"/>
      <c r="S75" s="114"/>
      <c r="T75" s="114" t="s">
        <v>178</v>
      </c>
      <c r="U75" s="12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</row>
    <row r="76" spans="1:86" s="100" customFormat="1" ht="25.5" x14ac:dyDescent="0.25">
      <c r="A76" s="137">
        <v>31</v>
      </c>
      <c r="B76" s="212"/>
      <c r="C76" s="169"/>
      <c r="D76" s="169"/>
      <c r="E76" s="205"/>
      <c r="F76" s="169"/>
      <c r="G76" s="114" t="s">
        <v>186</v>
      </c>
      <c r="H76" s="114"/>
      <c r="I76" s="114">
        <v>1</v>
      </c>
      <c r="J76" s="114"/>
      <c r="K76" s="114"/>
      <c r="L76" s="114"/>
      <c r="M76" s="114"/>
      <c r="N76" s="114">
        <v>80</v>
      </c>
      <c r="O76" s="114"/>
      <c r="P76" s="114"/>
      <c r="Q76" s="115">
        <v>25.134300000000003</v>
      </c>
      <c r="R76" s="115"/>
      <c r="S76" s="114"/>
      <c r="T76" s="114" t="s">
        <v>179</v>
      </c>
      <c r="U76" s="12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</row>
    <row r="77" spans="1:86" s="100" customFormat="1" ht="28.5" customHeight="1" x14ac:dyDescent="0.25">
      <c r="A77" s="137">
        <v>32</v>
      </c>
      <c r="B77" s="212"/>
      <c r="C77" s="169"/>
      <c r="D77" s="169"/>
      <c r="E77" s="205"/>
      <c r="F77" s="169"/>
      <c r="G77" s="114" t="s">
        <v>180</v>
      </c>
      <c r="H77" s="114"/>
      <c r="I77" s="114">
        <v>1</v>
      </c>
      <c r="J77" s="114"/>
      <c r="K77" s="114"/>
      <c r="L77" s="114"/>
      <c r="M77" s="114"/>
      <c r="N77" s="114">
        <v>95</v>
      </c>
      <c r="O77" s="114"/>
      <c r="P77" s="114"/>
      <c r="Q77" s="115">
        <v>34.008710000000001</v>
      </c>
      <c r="R77" s="115"/>
      <c r="S77" s="114"/>
      <c r="T77" s="114" t="s">
        <v>181</v>
      </c>
      <c r="U77" s="12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</row>
    <row r="78" spans="1:86" s="67" customFormat="1" ht="36.75" customHeight="1" x14ac:dyDescent="0.25">
      <c r="A78" s="137">
        <v>33</v>
      </c>
      <c r="B78" s="212"/>
      <c r="C78" s="169"/>
      <c r="D78" s="169"/>
      <c r="E78" s="205"/>
      <c r="F78" s="169"/>
      <c r="G78" s="111" t="s">
        <v>140</v>
      </c>
      <c r="H78" s="114"/>
      <c r="I78" s="114"/>
      <c r="J78" s="114">
        <v>1</v>
      </c>
      <c r="K78" s="114"/>
      <c r="L78" s="114"/>
      <c r="M78" s="114"/>
      <c r="N78" s="114"/>
      <c r="O78" s="114">
        <v>250</v>
      </c>
      <c r="P78" s="114"/>
      <c r="Q78" s="114"/>
      <c r="R78" s="112">
        <v>27.860349999999997</v>
      </c>
      <c r="S78" s="114"/>
      <c r="T78" s="114"/>
      <c r="U78" s="124" t="s">
        <v>141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</row>
    <row r="79" spans="1:86" s="67" customFormat="1" ht="25.5" x14ac:dyDescent="0.25">
      <c r="A79" s="137">
        <v>34</v>
      </c>
      <c r="B79" s="212"/>
      <c r="C79" s="169"/>
      <c r="D79" s="169"/>
      <c r="E79" s="205"/>
      <c r="F79" s="169"/>
      <c r="G79" s="114" t="s">
        <v>142</v>
      </c>
      <c r="H79" s="114"/>
      <c r="I79" s="114"/>
      <c r="J79" s="114">
        <v>1</v>
      </c>
      <c r="K79" s="114"/>
      <c r="L79" s="114"/>
      <c r="M79" s="114"/>
      <c r="N79" s="114"/>
      <c r="O79" s="114">
        <v>100</v>
      </c>
      <c r="P79" s="114"/>
      <c r="Q79" s="114"/>
      <c r="R79" s="112">
        <v>48.054970000000004</v>
      </c>
      <c r="S79" s="114"/>
      <c r="T79" s="114"/>
      <c r="U79" s="124" t="s">
        <v>143</v>
      </c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</row>
    <row r="80" spans="1:86" s="27" customFormat="1" ht="25.5" x14ac:dyDescent="0.25">
      <c r="A80" s="137">
        <v>35</v>
      </c>
      <c r="B80" s="212"/>
      <c r="C80" s="169"/>
      <c r="D80" s="169"/>
      <c r="E80" s="205"/>
      <c r="F80" s="169"/>
      <c r="G80" s="114" t="s">
        <v>144</v>
      </c>
      <c r="H80" s="114"/>
      <c r="I80" s="114"/>
      <c r="J80" s="114">
        <v>1</v>
      </c>
      <c r="K80" s="114"/>
      <c r="L80" s="114"/>
      <c r="M80" s="114"/>
      <c r="N80" s="114"/>
      <c r="O80" s="114">
        <v>150</v>
      </c>
      <c r="P80" s="114"/>
      <c r="Q80" s="114"/>
      <c r="R80" s="112">
        <v>38.953089999999996</v>
      </c>
      <c r="S80" s="114"/>
      <c r="T80" s="114"/>
      <c r="U80" s="124" t="s">
        <v>145</v>
      </c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</row>
    <row r="81" spans="1:86" s="27" customFormat="1" ht="25.5" x14ac:dyDescent="0.25">
      <c r="A81" s="137">
        <v>36</v>
      </c>
      <c r="B81" s="212"/>
      <c r="C81" s="169"/>
      <c r="D81" s="169"/>
      <c r="E81" s="205"/>
      <c r="F81" s="169"/>
      <c r="G81" s="114" t="s">
        <v>146</v>
      </c>
      <c r="H81" s="114"/>
      <c r="I81" s="114"/>
      <c r="J81" s="114">
        <v>1</v>
      </c>
      <c r="K81" s="114"/>
      <c r="L81" s="114"/>
      <c r="M81" s="114"/>
      <c r="N81" s="114"/>
      <c r="O81" s="114">
        <v>125</v>
      </c>
      <c r="P81" s="114"/>
      <c r="Q81" s="114"/>
      <c r="R81" s="112">
        <v>49.455130000000004</v>
      </c>
      <c r="S81" s="114"/>
      <c r="T81" s="114"/>
      <c r="U81" s="124" t="s">
        <v>147</v>
      </c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</row>
    <row r="82" spans="1:86" s="27" customFormat="1" ht="25.5" x14ac:dyDescent="0.25">
      <c r="A82" s="137">
        <v>37</v>
      </c>
      <c r="B82" s="212"/>
      <c r="C82" s="169"/>
      <c r="D82" s="169"/>
      <c r="E82" s="205"/>
      <c r="F82" s="169"/>
      <c r="G82" s="114" t="s">
        <v>148</v>
      </c>
      <c r="H82" s="114"/>
      <c r="I82" s="114"/>
      <c r="J82" s="114">
        <v>1</v>
      </c>
      <c r="K82" s="114"/>
      <c r="L82" s="114"/>
      <c r="M82" s="114"/>
      <c r="N82" s="114"/>
      <c r="O82" s="114">
        <v>50</v>
      </c>
      <c r="P82" s="114"/>
      <c r="Q82" s="114"/>
      <c r="R82" s="112">
        <v>35.094329999999999</v>
      </c>
      <c r="S82" s="114"/>
      <c r="T82" s="114"/>
      <c r="U82" s="124" t="s">
        <v>149</v>
      </c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</row>
    <row r="83" spans="1:86" s="27" customFormat="1" ht="33" customHeight="1" x14ac:dyDescent="0.25">
      <c r="A83" s="137">
        <v>38</v>
      </c>
      <c r="B83" s="212"/>
      <c r="C83" s="169"/>
      <c r="D83" s="169"/>
      <c r="E83" s="205"/>
      <c r="F83" s="169"/>
      <c r="G83" s="114" t="s">
        <v>150</v>
      </c>
      <c r="H83" s="114"/>
      <c r="I83" s="114"/>
      <c r="J83" s="114">
        <v>1</v>
      </c>
      <c r="K83" s="114"/>
      <c r="L83" s="114"/>
      <c r="M83" s="114"/>
      <c r="N83" s="114"/>
      <c r="O83" s="114">
        <v>150</v>
      </c>
      <c r="P83" s="114"/>
      <c r="Q83" s="114"/>
      <c r="R83" s="125">
        <v>39.506050000000002</v>
      </c>
      <c r="S83" s="114"/>
      <c r="T83" s="114"/>
      <c r="U83" s="116" t="s">
        <v>151</v>
      </c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</row>
    <row r="84" spans="1:86" s="100" customFormat="1" ht="29.25" customHeight="1" thickBot="1" x14ac:dyDescent="0.3">
      <c r="A84" s="138">
        <v>39</v>
      </c>
      <c r="B84" s="213"/>
      <c r="C84" s="170"/>
      <c r="D84" s="170"/>
      <c r="E84" s="214"/>
      <c r="F84" s="170"/>
      <c r="G84" s="126" t="s">
        <v>183</v>
      </c>
      <c r="H84" s="126"/>
      <c r="I84" s="126"/>
      <c r="J84" s="126">
        <v>1</v>
      </c>
      <c r="K84" s="126"/>
      <c r="L84" s="126"/>
      <c r="M84" s="126"/>
      <c r="N84" s="126"/>
      <c r="O84" s="126">
        <v>250</v>
      </c>
      <c r="P84" s="126"/>
      <c r="Q84" s="126"/>
      <c r="R84" s="127">
        <v>29.286449999999999</v>
      </c>
      <c r="S84" s="126"/>
      <c r="T84" s="126"/>
      <c r="U84" s="128" t="s">
        <v>182</v>
      </c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</row>
    <row r="86" spans="1:86" x14ac:dyDescent="0.25">
      <c r="R86" s="107"/>
    </row>
  </sheetData>
  <mergeCells count="68">
    <mergeCell ref="E57:E70"/>
    <mergeCell ref="P40:R40"/>
    <mergeCell ref="S40:U40"/>
    <mergeCell ref="B42:D42"/>
    <mergeCell ref="E40:E41"/>
    <mergeCell ref="F40:F41"/>
    <mergeCell ref="E43:E56"/>
    <mergeCell ref="F43:F56"/>
    <mergeCell ref="B43:D84"/>
    <mergeCell ref="F57:F84"/>
    <mergeCell ref="E71:E84"/>
    <mergeCell ref="S1:U3"/>
    <mergeCell ref="C5:R6"/>
    <mergeCell ref="A39:U39"/>
    <mergeCell ref="A40:A41"/>
    <mergeCell ref="B40:D41"/>
    <mergeCell ref="C15:C16"/>
    <mergeCell ref="F15:F16"/>
    <mergeCell ref="G40:G41"/>
    <mergeCell ref="H40:J40"/>
    <mergeCell ref="K40:O40"/>
    <mergeCell ref="C14:F14"/>
    <mergeCell ref="J14:L14"/>
    <mergeCell ref="A32:U32"/>
    <mergeCell ref="B36:D36"/>
    <mergeCell ref="H33:J33"/>
    <mergeCell ref="K33:O33"/>
    <mergeCell ref="P33:R33"/>
    <mergeCell ref="S33:U33"/>
    <mergeCell ref="B35:D35"/>
    <mergeCell ref="A33:A34"/>
    <mergeCell ref="B33:D34"/>
    <mergeCell ref="E33:E34"/>
    <mergeCell ref="F33:F34"/>
    <mergeCell ref="G33:G34"/>
    <mergeCell ref="A27:U27"/>
    <mergeCell ref="C25:F25"/>
    <mergeCell ref="J25:L25"/>
    <mergeCell ref="B23:B24"/>
    <mergeCell ref="C23:C24"/>
    <mergeCell ref="D23:D24"/>
    <mergeCell ref="E23:E24"/>
    <mergeCell ref="F23:F24"/>
    <mergeCell ref="A8:T8"/>
    <mergeCell ref="B10:P10"/>
    <mergeCell ref="A11:U11"/>
    <mergeCell ref="A12:A13"/>
    <mergeCell ref="B12:B13"/>
    <mergeCell ref="C12:C13"/>
    <mergeCell ref="D12:D13"/>
    <mergeCell ref="E12:E13"/>
    <mergeCell ref="F12:F13"/>
    <mergeCell ref="G12:G13"/>
    <mergeCell ref="H12:J12"/>
    <mergeCell ref="K12:O12"/>
    <mergeCell ref="P12:R12"/>
    <mergeCell ref="S12:U12"/>
    <mergeCell ref="B21:P21"/>
    <mergeCell ref="G23:G24"/>
    <mergeCell ref="H23:J23"/>
    <mergeCell ref="P23:R23"/>
    <mergeCell ref="A22:U22"/>
    <mergeCell ref="K23:O23"/>
    <mergeCell ref="S23:U23"/>
    <mergeCell ref="A23:A24"/>
    <mergeCell ref="B15:B17"/>
    <mergeCell ref="E15:E17"/>
    <mergeCell ref="A20:T20"/>
  </mergeCells>
  <pageMargins left="0.70866141732283472" right="0.70866141732283472" top="0.74803149606299213" bottom="0.74803149606299213" header="0.31496062992125984" footer="0.31496062992125984"/>
  <pageSetup paperSize="8" scale="4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85" zoomScaleNormal="85" workbookViewId="0">
      <selection activeCell="J10" sqref="J10"/>
    </sheetView>
  </sheetViews>
  <sheetFormatPr defaultRowHeight="15" x14ac:dyDescent="0.25"/>
  <cols>
    <col min="1" max="1" width="6.140625" bestFit="1" customWidth="1"/>
    <col min="2" max="2" width="40.42578125" customWidth="1"/>
    <col min="3" max="3" width="25.140625" bestFit="1" customWidth="1"/>
    <col min="4" max="4" width="19.5703125" bestFit="1" customWidth="1"/>
    <col min="5" max="5" width="22.5703125" bestFit="1" customWidth="1"/>
    <col min="6" max="6" width="17" customWidth="1"/>
  </cols>
  <sheetData>
    <row r="1" spans="1:6" ht="15.75" customHeight="1" x14ac:dyDescent="0.25">
      <c r="A1" s="79"/>
      <c r="B1" s="79"/>
      <c r="C1" s="220" t="s">
        <v>105</v>
      </c>
      <c r="D1" s="220"/>
      <c r="E1" s="220"/>
      <c r="F1" s="220"/>
    </row>
    <row r="2" spans="1:6" ht="52.5" customHeight="1" x14ac:dyDescent="0.25">
      <c r="A2" s="68"/>
      <c r="B2" s="68"/>
      <c r="C2" s="220"/>
      <c r="D2" s="220"/>
      <c r="E2" s="220"/>
      <c r="F2" s="220"/>
    </row>
    <row r="3" spans="1:6" ht="15.75" hidden="1" x14ac:dyDescent="0.25">
      <c r="A3" s="68"/>
      <c r="B3" s="68"/>
      <c r="C3" s="68"/>
      <c r="D3" s="68"/>
      <c r="E3" s="68"/>
      <c r="F3" s="68"/>
    </row>
    <row r="4" spans="1:6" ht="51" customHeight="1" x14ac:dyDescent="0.25">
      <c r="A4" s="216" t="s">
        <v>113</v>
      </c>
      <c r="B4" s="217"/>
      <c r="C4" s="217"/>
      <c r="D4" s="217"/>
      <c r="E4" s="217"/>
      <c r="F4" s="218"/>
    </row>
    <row r="5" spans="1:6" x14ac:dyDescent="0.25">
      <c r="A5" s="219" t="s">
        <v>7</v>
      </c>
      <c r="B5" s="219" t="s">
        <v>19</v>
      </c>
      <c r="C5" s="219" t="s">
        <v>20</v>
      </c>
      <c r="D5" s="219"/>
      <c r="E5" s="219"/>
      <c r="F5" s="219" t="s">
        <v>21</v>
      </c>
    </row>
    <row r="6" spans="1:6" ht="45" x14ac:dyDescent="0.25">
      <c r="A6" s="219"/>
      <c r="B6" s="219"/>
      <c r="C6" s="61" t="s">
        <v>27</v>
      </c>
      <c r="D6" s="61" t="s">
        <v>22</v>
      </c>
      <c r="E6" s="61" t="s">
        <v>23</v>
      </c>
      <c r="F6" s="219"/>
    </row>
    <row r="7" spans="1:6" ht="40.5" customHeight="1" x14ac:dyDescent="0.2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</row>
    <row r="8" spans="1:6" ht="42" customHeight="1" x14ac:dyDescent="0.25">
      <c r="A8" s="47" t="s">
        <v>24</v>
      </c>
      <c r="B8" s="7" t="s">
        <v>28</v>
      </c>
      <c r="C8" s="80">
        <v>107033</v>
      </c>
      <c r="D8" s="80">
        <f>D10+D11</f>
        <v>25</v>
      </c>
      <c r="E8" s="80">
        <f>E10+E11</f>
        <v>1097.5</v>
      </c>
      <c r="F8" s="81">
        <f>C8/D8</f>
        <v>4281.32</v>
      </c>
    </row>
    <row r="9" spans="1:6" ht="45" x14ac:dyDescent="0.25">
      <c r="A9" s="47" t="s">
        <v>25</v>
      </c>
      <c r="B9" s="7" t="s">
        <v>26</v>
      </c>
      <c r="C9" s="80" t="s">
        <v>78</v>
      </c>
      <c r="D9" s="80" t="s">
        <v>78</v>
      </c>
      <c r="E9" s="80" t="s">
        <v>78</v>
      </c>
      <c r="F9" s="81" t="s">
        <v>78</v>
      </c>
    </row>
    <row r="10" spans="1:6" ht="127.5" customHeight="1" x14ac:dyDescent="0.25">
      <c r="A10" s="48" t="s">
        <v>76</v>
      </c>
      <c r="B10" s="7" t="s">
        <v>90</v>
      </c>
      <c r="C10" s="80">
        <v>18838</v>
      </c>
      <c r="D10" s="80">
        <v>24</v>
      </c>
      <c r="E10" s="80">
        <v>847.5</v>
      </c>
      <c r="F10" s="81">
        <f>C10/D10</f>
        <v>784.91666666666663</v>
      </c>
    </row>
    <row r="11" spans="1:6" ht="107.25" customHeight="1" x14ac:dyDescent="0.25">
      <c r="A11" s="49" t="s">
        <v>77</v>
      </c>
      <c r="B11" s="50" t="s">
        <v>103</v>
      </c>
      <c r="C11" s="80">
        <v>59653</v>
      </c>
      <c r="D11" s="80">
        <v>1</v>
      </c>
      <c r="E11" s="80">
        <v>250</v>
      </c>
      <c r="F11" s="81">
        <f>C11/D11</f>
        <v>59653</v>
      </c>
    </row>
    <row r="12" spans="1:6" ht="41.25" customHeight="1" x14ac:dyDescent="0.25"/>
    <row r="13" spans="1:6" ht="49.5" customHeight="1" x14ac:dyDescent="0.25">
      <c r="A13" s="216" t="s">
        <v>108</v>
      </c>
      <c r="B13" s="217"/>
      <c r="C13" s="217"/>
      <c r="D13" s="217"/>
      <c r="E13" s="217"/>
      <c r="F13" s="218"/>
    </row>
    <row r="14" spans="1:6" ht="15" customHeight="1" x14ac:dyDescent="0.25">
      <c r="A14" s="219" t="s">
        <v>7</v>
      </c>
      <c r="B14" s="219" t="s">
        <v>19</v>
      </c>
      <c r="C14" s="219" t="s">
        <v>20</v>
      </c>
      <c r="D14" s="219"/>
      <c r="E14" s="219"/>
      <c r="F14" s="219" t="s">
        <v>21</v>
      </c>
    </row>
    <row r="15" spans="1:6" ht="45" customHeight="1" x14ac:dyDescent="0.25">
      <c r="A15" s="219"/>
      <c r="B15" s="219"/>
      <c r="C15" s="84" t="s">
        <v>27</v>
      </c>
      <c r="D15" s="84" t="s">
        <v>22</v>
      </c>
      <c r="E15" s="84" t="s">
        <v>23</v>
      </c>
      <c r="F15" s="219"/>
    </row>
    <row r="16" spans="1:6" ht="40.5" customHeight="1" x14ac:dyDescent="0.25">
      <c r="A16" s="85">
        <v>1</v>
      </c>
      <c r="B16" s="85">
        <v>2</v>
      </c>
      <c r="C16" s="85">
        <v>3</v>
      </c>
      <c r="D16" s="85">
        <v>4</v>
      </c>
      <c r="E16" s="85">
        <v>5</v>
      </c>
      <c r="F16" s="85">
        <v>6</v>
      </c>
    </row>
    <row r="17" spans="1:6" ht="42" customHeight="1" x14ac:dyDescent="0.25">
      <c r="A17" s="47" t="s">
        <v>24</v>
      </c>
      <c r="B17" s="7" t="s">
        <v>28</v>
      </c>
      <c r="C17" s="80">
        <v>79835</v>
      </c>
      <c r="D17" s="80">
        <f>D19+D20</f>
        <v>21</v>
      </c>
      <c r="E17" s="80">
        <f>E19+E20</f>
        <v>1091.4000000000001</v>
      </c>
      <c r="F17" s="81">
        <f>C17/D17</f>
        <v>3801.6666666666665</v>
      </c>
    </row>
    <row r="18" spans="1:6" ht="45" x14ac:dyDescent="0.25">
      <c r="A18" s="47" t="s">
        <v>25</v>
      </c>
      <c r="B18" s="7" t="s">
        <v>26</v>
      </c>
      <c r="C18" s="80" t="s">
        <v>78</v>
      </c>
      <c r="D18" s="80" t="s">
        <v>78</v>
      </c>
      <c r="E18" s="80" t="s">
        <v>78</v>
      </c>
      <c r="F18" s="81" t="s">
        <v>78</v>
      </c>
    </row>
    <row r="19" spans="1:6" ht="120" x14ac:dyDescent="0.25">
      <c r="A19" s="48" t="s">
        <v>76</v>
      </c>
      <c r="B19" s="7" t="s">
        <v>90</v>
      </c>
      <c r="C19" s="80">
        <v>14047</v>
      </c>
      <c r="D19" s="80">
        <v>17</v>
      </c>
      <c r="E19" s="80">
        <v>713.7</v>
      </c>
      <c r="F19" s="81">
        <f>C19/D19</f>
        <v>826.29411764705878</v>
      </c>
    </row>
    <row r="20" spans="1:6" ht="96.75" customHeight="1" x14ac:dyDescent="0.25">
      <c r="A20" s="49" t="s">
        <v>77</v>
      </c>
      <c r="B20" s="50" t="s">
        <v>103</v>
      </c>
      <c r="C20" s="80">
        <v>44482</v>
      </c>
      <c r="D20" s="80">
        <v>4</v>
      </c>
      <c r="E20" s="80">
        <v>377.7</v>
      </c>
      <c r="F20" s="81">
        <f>C20/D20</f>
        <v>11120.5</v>
      </c>
    </row>
    <row r="21" spans="1:6" ht="41.25" customHeight="1" x14ac:dyDescent="0.25"/>
    <row r="22" spans="1:6" ht="51" customHeight="1" x14ac:dyDescent="0.25">
      <c r="A22" s="216" t="s">
        <v>109</v>
      </c>
      <c r="B22" s="217"/>
      <c r="C22" s="217"/>
      <c r="D22" s="217"/>
      <c r="E22" s="217"/>
      <c r="F22" s="218"/>
    </row>
    <row r="23" spans="1:6" ht="41.25" customHeight="1" x14ac:dyDescent="0.25">
      <c r="A23" s="219" t="s">
        <v>7</v>
      </c>
      <c r="B23" s="219" t="s">
        <v>19</v>
      </c>
      <c r="C23" s="219" t="s">
        <v>20</v>
      </c>
      <c r="D23" s="219"/>
      <c r="E23" s="219"/>
      <c r="F23" s="219" t="s">
        <v>21</v>
      </c>
    </row>
    <row r="24" spans="1:6" ht="41.25" customHeight="1" x14ac:dyDescent="0.25">
      <c r="A24" s="219"/>
      <c r="B24" s="219"/>
      <c r="C24" s="84" t="s">
        <v>27</v>
      </c>
      <c r="D24" s="84" t="s">
        <v>22</v>
      </c>
      <c r="E24" s="84" t="s">
        <v>23</v>
      </c>
      <c r="F24" s="219"/>
    </row>
    <row r="25" spans="1:6" ht="41.25" customHeight="1" x14ac:dyDescent="0.25">
      <c r="A25" s="85">
        <v>1</v>
      </c>
      <c r="B25" s="85">
        <v>2</v>
      </c>
      <c r="C25" s="85">
        <v>3</v>
      </c>
      <c r="D25" s="85">
        <v>4</v>
      </c>
      <c r="E25" s="85">
        <v>5</v>
      </c>
      <c r="F25" s="85">
        <v>6</v>
      </c>
    </row>
    <row r="26" spans="1:6" ht="41.25" customHeight="1" x14ac:dyDescent="0.25">
      <c r="A26" s="47" t="s">
        <v>24</v>
      </c>
      <c r="B26" s="7" t="s">
        <v>28</v>
      </c>
      <c r="C26" s="84">
        <v>56930</v>
      </c>
      <c r="D26" s="84">
        <v>12</v>
      </c>
      <c r="E26" s="84">
        <v>278.5</v>
      </c>
      <c r="F26" s="15">
        <f>C26/D26</f>
        <v>4744.166666666667</v>
      </c>
    </row>
    <row r="27" spans="1:6" ht="41.25" customHeight="1" x14ac:dyDescent="0.25">
      <c r="A27" s="47" t="s">
        <v>25</v>
      </c>
      <c r="B27" s="7" t="s">
        <v>26</v>
      </c>
      <c r="C27" s="84" t="s">
        <v>78</v>
      </c>
      <c r="D27" s="84" t="s">
        <v>78</v>
      </c>
      <c r="E27" s="84" t="s">
        <v>78</v>
      </c>
      <c r="F27" s="15" t="s">
        <v>78</v>
      </c>
    </row>
    <row r="28" spans="1:6" ht="128.25" customHeight="1" x14ac:dyDescent="0.25">
      <c r="A28" s="48" t="s">
        <v>76</v>
      </c>
      <c r="B28" s="7" t="s">
        <v>102</v>
      </c>
      <c r="C28" s="84">
        <f>F28*D28</f>
        <v>22572</v>
      </c>
      <c r="D28" s="83">
        <v>11</v>
      </c>
      <c r="E28" s="83">
        <v>248.5</v>
      </c>
      <c r="F28" s="15">
        <v>2052</v>
      </c>
    </row>
    <row r="29" spans="1:6" ht="91.5" customHeight="1" x14ac:dyDescent="0.25">
      <c r="A29" s="49" t="s">
        <v>77</v>
      </c>
      <c r="B29" s="50" t="s">
        <v>104</v>
      </c>
      <c r="C29" s="84">
        <f>D29*F29</f>
        <v>8620</v>
      </c>
      <c r="D29" s="83">
        <v>1</v>
      </c>
      <c r="E29" s="83">
        <v>30</v>
      </c>
      <c r="F29" s="15">
        <v>8620</v>
      </c>
    </row>
    <row r="33" spans="1:6" ht="15.75" x14ac:dyDescent="0.25">
      <c r="A33" s="215"/>
      <c r="B33" s="215"/>
      <c r="C33" s="215"/>
      <c r="D33" s="215"/>
      <c r="E33" s="215"/>
      <c r="F33" s="215"/>
    </row>
  </sheetData>
  <mergeCells count="17">
    <mergeCell ref="C1:F2"/>
    <mergeCell ref="A4:F4"/>
    <mergeCell ref="A5:A6"/>
    <mergeCell ref="B5:B6"/>
    <mergeCell ref="C5:E5"/>
    <mergeCell ref="F5:F6"/>
    <mergeCell ref="A13:F13"/>
    <mergeCell ref="A14:A15"/>
    <mergeCell ref="B14:B15"/>
    <mergeCell ref="C14:E14"/>
    <mergeCell ref="F14:F15"/>
    <mergeCell ref="A33:F33"/>
    <mergeCell ref="A22:F22"/>
    <mergeCell ref="A23:A24"/>
    <mergeCell ref="B23:B24"/>
    <mergeCell ref="C23:E23"/>
    <mergeCell ref="F23:F2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80" zoomScaleNormal="80" workbookViewId="0">
      <selection activeCell="H5" sqref="H5"/>
    </sheetView>
  </sheetViews>
  <sheetFormatPr defaultRowHeight="15" x14ac:dyDescent="0.25"/>
  <cols>
    <col min="1" max="1" width="7.28515625" bestFit="1" customWidth="1"/>
    <col min="2" max="2" width="42.42578125" customWidth="1"/>
    <col min="3" max="8" width="14.5703125" customWidth="1"/>
    <col min="12" max="12" width="35.42578125" customWidth="1"/>
  </cols>
  <sheetData>
    <row r="1" spans="1:12" ht="74.25" customHeight="1" x14ac:dyDescent="0.25">
      <c r="A1" s="221" t="s">
        <v>106</v>
      </c>
      <c r="B1" s="222"/>
      <c r="C1" s="222"/>
      <c r="D1" s="222"/>
      <c r="E1" s="222"/>
      <c r="F1" s="222"/>
      <c r="G1" s="222"/>
      <c r="H1" s="222"/>
    </row>
    <row r="2" spans="1:12" ht="132" customHeight="1" x14ac:dyDescent="0.25">
      <c r="A2" s="223" t="s">
        <v>192</v>
      </c>
      <c r="B2" s="223"/>
      <c r="C2" s="223"/>
      <c r="D2" s="223"/>
      <c r="E2" s="223"/>
      <c r="F2" s="223"/>
      <c r="G2" s="223"/>
      <c r="H2" s="223"/>
    </row>
    <row r="3" spans="1:12" ht="16.5" thickBot="1" x14ac:dyDescent="0.3">
      <c r="A3" s="139"/>
      <c r="B3" s="140"/>
      <c r="C3" s="140"/>
      <c r="D3" s="140"/>
      <c r="E3" s="140"/>
      <c r="F3" s="140"/>
      <c r="G3" s="140"/>
      <c r="H3" s="140" t="s">
        <v>29</v>
      </c>
    </row>
    <row r="4" spans="1:12" ht="129" customHeight="1" x14ac:dyDescent="0.25">
      <c r="A4" s="224" t="s">
        <v>7</v>
      </c>
      <c r="B4" s="226" t="s">
        <v>30</v>
      </c>
      <c r="C4" s="228" t="s">
        <v>68</v>
      </c>
      <c r="D4" s="228"/>
      <c r="E4" s="228"/>
      <c r="F4" s="228" t="s">
        <v>79</v>
      </c>
      <c r="G4" s="228"/>
      <c r="H4" s="229"/>
    </row>
    <row r="5" spans="1:12" ht="30" x14ac:dyDescent="0.25">
      <c r="A5" s="225"/>
      <c r="B5" s="227"/>
      <c r="C5" s="99" t="s">
        <v>191</v>
      </c>
      <c r="D5" s="99" t="s">
        <v>99</v>
      </c>
      <c r="E5" s="99" t="s">
        <v>75</v>
      </c>
      <c r="F5" s="99" t="s">
        <v>191</v>
      </c>
      <c r="G5" s="99" t="s">
        <v>99</v>
      </c>
      <c r="H5" s="141" t="s">
        <v>75</v>
      </c>
    </row>
    <row r="6" spans="1:12" x14ac:dyDescent="0.25">
      <c r="A6" s="142">
        <v>1</v>
      </c>
      <c r="B6" s="99">
        <v>2</v>
      </c>
      <c r="C6" s="99">
        <v>5</v>
      </c>
      <c r="D6" s="99">
        <v>5</v>
      </c>
      <c r="E6" s="99">
        <v>4</v>
      </c>
      <c r="F6" s="99">
        <v>8</v>
      </c>
      <c r="G6" s="99">
        <v>8</v>
      </c>
      <c r="H6" s="141">
        <v>7</v>
      </c>
    </row>
    <row r="7" spans="1:12" ht="30" x14ac:dyDescent="0.25">
      <c r="A7" s="142" t="s">
        <v>24</v>
      </c>
      <c r="B7" s="7" t="s">
        <v>31</v>
      </c>
      <c r="C7" s="43">
        <f>C8+C10+C11+C12+C21</f>
        <v>107.0326</v>
      </c>
      <c r="D7" s="43">
        <f>D8+D10+D11+D12+D21</f>
        <v>79.834800000000001</v>
      </c>
      <c r="E7" s="43">
        <v>56.929504000000001</v>
      </c>
      <c r="F7" s="43">
        <f>F8+F10+F11+F12+F21</f>
        <v>78.49069999999999</v>
      </c>
      <c r="G7" s="43">
        <f>G8+G10+G11+G12+G21</f>
        <v>58.528861153599998</v>
      </c>
      <c r="H7" s="143">
        <v>103.43529599999999</v>
      </c>
      <c r="J7" s="51"/>
      <c r="K7" s="51"/>
      <c r="L7" s="76"/>
    </row>
    <row r="8" spans="1:12" x14ac:dyDescent="0.25">
      <c r="A8" s="142" t="s">
        <v>32</v>
      </c>
      <c r="B8" s="7" t="s">
        <v>33</v>
      </c>
      <c r="C8" s="46">
        <v>0.14000000000000001</v>
      </c>
      <c r="D8" s="46">
        <v>0.16489999999999999</v>
      </c>
      <c r="E8" s="46">
        <v>0.1278</v>
      </c>
      <c r="F8" s="46">
        <v>0.105</v>
      </c>
      <c r="G8" s="46">
        <v>0.121</v>
      </c>
      <c r="H8" s="144">
        <v>0.23219999999999999</v>
      </c>
      <c r="I8" s="4"/>
      <c r="L8" s="77">
        <f>C7+F7+'Приложение 1'!R86</f>
        <v>185.52330000000001</v>
      </c>
    </row>
    <row r="9" spans="1:12" x14ac:dyDescent="0.25">
      <c r="A9" s="142" t="s">
        <v>34</v>
      </c>
      <c r="B9" s="7" t="s">
        <v>35</v>
      </c>
      <c r="C9" s="46"/>
      <c r="D9" s="46"/>
      <c r="E9" s="46"/>
      <c r="F9" s="46"/>
      <c r="G9" s="46"/>
      <c r="H9" s="144"/>
      <c r="L9" s="76"/>
    </row>
    <row r="10" spans="1:12" x14ac:dyDescent="0.25">
      <c r="A10" s="142" t="s">
        <v>36</v>
      </c>
      <c r="B10" s="7" t="s">
        <v>37</v>
      </c>
      <c r="C10" s="46">
        <v>86.05</v>
      </c>
      <c r="D10" s="46">
        <v>55.108499999999999</v>
      </c>
      <c r="E10" s="46">
        <v>43.792799999999993</v>
      </c>
      <c r="F10" s="46">
        <v>63.103999999999999</v>
      </c>
      <c r="G10" s="46">
        <v>40.412999999999997</v>
      </c>
      <c r="H10" s="144">
        <v>79.567199999999985</v>
      </c>
      <c r="L10" s="76"/>
    </row>
    <row r="11" spans="1:12" x14ac:dyDescent="0.25">
      <c r="A11" s="142" t="s">
        <v>38</v>
      </c>
      <c r="B11" s="7" t="s">
        <v>39</v>
      </c>
      <c r="C11" s="46">
        <v>17.03</v>
      </c>
      <c r="D11" s="46">
        <v>10.717000000000001</v>
      </c>
      <c r="E11" s="46">
        <v>9.6488999999999994</v>
      </c>
      <c r="F11" s="46">
        <v>12.4894</v>
      </c>
      <c r="G11" s="46">
        <v>7.8592540136000029</v>
      </c>
      <c r="H11" s="144">
        <v>17.531100000000002</v>
      </c>
      <c r="L11" s="78">
        <f>C7+F7</f>
        <v>185.52330000000001</v>
      </c>
    </row>
    <row r="12" spans="1:12" x14ac:dyDescent="0.25">
      <c r="A12" s="142" t="s">
        <v>40</v>
      </c>
      <c r="B12" s="7" t="s">
        <v>41</v>
      </c>
      <c r="C12" s="46">
        <f>C15</f>
        <v>3.1666000000000003</v>
      </c>
      <c r="D12" s="46">
        <f>D15</f>
        <v>11.089399999999999</v>
      </c>
      <c r="E12" s="46">
        <v>2.8967999999999998</v>
      </c>
      <c r="F12" s="46">
        <f>F15</f>
        <v>2.3183000000000002</v>
      </c>
      <c r="G12" s="46">
        <f>G15</f>
        <v>8.1241071399999996</v>
      </c>
      <c r="H12" s="144">
        <v>5.2631999999999994</v>
      </c>
      <c r="L12" s="78"/>
    </row>
    <row r="13" spans="1:12" ht="30" x14ac:dyDescent="0.25">
      <c r="A13" s="142" t="s">
        <v>42</v>
      </c>
      <c r="B13" s="7" t="s">
        <v>43</v>
      </c>
      <c r="C13" s="46"/>
      <c r="D13" s="46"/>
      <c r="E13" s="46"/>
      <c r="F13" s="46"/>
      <c r="G13" s="46"/>
      <c r="H13" s="144"/>
      <c r="L13" s="76"/>
    </row>
    <row r="14" spans="1:12" ht="45" x14ac:dyDescent="0.25">
      <c r="A14" s="142" t="s">
        <v>44</v>
      </c>
      <c r="B14" s="7" t="s">
        <v>45</v>
      </c>
      <c r="C14" s="46"/>
      <c r="D14" s="46"/>
      <c r="E14" s="46"/>
      <c r="F14" s="46"/>
      <c r="G14" s="46"/>
      <c r="H14" s="144"/>
    </row>
    <row r="15" spans="1:12" ht="30" x14ac:dyDescent="0.25">
      <c r="A15" s="142" t="s">
        <v>46</v>
      </c>
      <c r="B15" s="7" t="s">
        <v>47</v>
      </c>
      <c r="C15" s="46">
        <f>C16+C18+C19+C20</f>
        <v>3.1666000000000003</v>
      </c>
      <c r="D15" s="46">
        <f>D16+D18+D19+D20</f>
        <v>11.089399999999999</v>
      </c>
      <c r="E15" s="46">
        <v>2.8967999999999998</v>
      </c>
      <c r="F15" s="46">
        <f>F16+F18+F19+F20</f>
        <v>2.3183000000000002</v>
      </c>
      <c r="G15" s="46">
        <f>G16+G18+G19+G20</f>
        <v>8.1241071399999996</v>
      </c>
      <c r="H15" s="144">
        <v>5.2631999999999994</v>
      </c>
    </row>
    <row r="16" spans="1:12" x14ac:dyDescent="0.25">
      <c r="A16" s="142" t="s">
        <v>48</v>
      </c>
      <c r="B16" s="7" t="s">
        <v>49</v>
      </c>
      <c r="C16" s="46">
        <v>0.13450000000000001</v>
      </c>
      <c r="D16" s="46">
        <v>0.16400000000000001</v>
      </c>
      <c r="E16" s="46">
        <v>0.1278</v>
      </c>
      <c r="F16" s="46">
        <v>9.9000000000000005E-2</v>
      </c>
      <c r="G16" s="46">
        <v>0.12007349640000003</v>
      </c>
      <c r="H16" s="144">
        <v>0.23219999999999999</v>
      </c>
    </row>
    <row r="17" spans="1:10" ht="30" x14ac:dyDescent="0.25">
      <c r="A17" s="142" t="s">
        <v>50</v>
      </c>
      <c r="B17" s="7" t="s">
        <v>51</v>
      </c>
      <c r="C17" s="46"/>
      <c r="D17" s="46"/>
      <c r="E17" s="46"/>
      <c r="F17" s="46"/>
      <c r="G17" s="46"/>
      <c r="H17" s="144"/>
    </row>
    <row r="18" spans="1:10" ht="45" x14ac:dyDescent="0.25">
      <c r="A18" s="142" t="s">
        <v>52</v>
      </c>
      <c r="B18" s="7" t="s">
        <v>53</v>
      </c>
      <c r="C18" s="46">
        <v>0.1191</v>
      </c>
      <c r="D18" s="46">
        <v>7.34</v>
      </c>
      <c r="E18" s="46"/>
      <c r="F18" s="46">
        <v>8.7300000000000003E-2</v>
      </c>
      <c r="G18" s="46">
        <v>5.38</v>
      </c>
      <c r="H18" s="144"/>
    </row>
    <row r="19" spans="1:10" ht="15.75" x14ac:dyDescent="0.25">
      <c r="A19" s="142" t="s">
        <v>54</v>
      </c>
      <c r="B19" s="7" t="s">
        <v>55</v>
      </c>
      <c r="C19" s="46">
        <v>1.9470000000000001</v>
      </c>
      <c r="D19" s="46">
        <v>2.0114000000000001</v>
      </c>
      <c r="E19" s="46">
        <v>1.5442499999999999</v>
      </c>
      <c r="F19" s="145">
        <v>1.4279999999999999</v>
      </c>
      <c r="G19" s="145">
        <v>1.4750336436000002</v>
      </c>
      <c r="H19" s="144">
        <v>2.8057499999999997</v>
      </c>
    </row>
    <row r="20" spans="1:10" ht="30" x14ac:dyDescent="0.25">
      <c r="A20" s="142" t="s">
        <v>56</v>
      </c>
      <c r="B20" s="7" t="s">
        <v>57</v>
      </c>
      <c r="C20" s="46">
        <f>0.92+0.046</f>
        <v>0.96600000000000008</v>
      </c>
      <c r="D20" s="46">
        <v>1.5740000000000001</v>
      </c>
      <c r="E20" s="46">
        <v>1.22475</v>
      </c>
      <c r="F20" s="46">
        <f>0.67+0.034</f>
        <v>0.70400000000000007</v>
      </c>
      <c r="G20" s="46">
        <v>1.149</v>
      </c>
      <c r="H20" s="144">
        <v>2.22525</v>
      </c>
    </row>
    <row r="21" spans="1:10" x14ac:dyDescent="0.25">
      <c r="A21" s="142" t="s">
        <v>58</v>
      </c>
      <c r="B21" s="7" t="s">
        <v>59</v>
      </c>
      <c r="C21" s="46">
        <f>C22+C23+C24+C25</f>
        <v>0.64600000000000002</v>
      </c>
      <c r="D21" s="46">
        <f>D22+D23+D24+D25</f>
        <v>2.7549999999999999</v>
      </c>
      <c r="E21" s="46">
        <v>0.463204</v>
      </c>
      <c r="F21" s="46">
        <f>F22+F23+F24+F25</f>
        <v>0.47399999999999998</v>
      </c>
      <c r="G21" s="46">
        <f>G22+G23+G24+G25</f>
        <v>2.0114999999999998</v>
      </c>
      <c r="H21" s="144">
        <v>0.84159600000000001</v>
      </c>
      <c r="J21" s="72"/>
    </row>
    <row r="22" spans="1:10" x14ac:dyDescent="0.25">
      <c r="A22" s="142" t="s">
        <v>60</v>
      </c>
      <c r="B22" s="7" t="s">
        <v>61</v>
      </c>
      <c r="C22" s="46">
        <v>0.13800000000000001</v>
      </c>
      <c r="D22" s="46">
        <v>0.26</v>
      </c>
      <c r="E22" s="46">
        <v>8.8749999999999996E-2</v>
      </c>
      <c r="F22" s="46">
        <v>0.10150000000000001</v>
      </c>
      <c r="G22" s="46">
        <v>0.1883</v>
      </c>
      <c r="H22" s="144">
        <v>0.16125</v>
      </c>
      <c r="J22" s="72"/>
    </row>
    <row r="23" spans="1:10" x14ac:dyDescent="0.25">
      <c r="A23" s="142" t="s">
        <v>62</v>
      </c>
      <c r="B23" s="7" t="s">
        <v>63</v>
      </c>
      <c r="C23" s="46">
        <v>0</v>
      </c>
      <c r="D23" s="46">
        <v>0.64800000000000002</v>
      </c>
      <c r="E23" s="46"/>
      <c r="F23" s="46">
        <v>0</v>
      </c>
      <c r="G23" s="46">
        <v>0.46899999999999997</v>
      </c>
      <c r="H23" s="144"/>
    </row>
    <row r="24" spans="1:10" x14ac:dyDescent="0.25">
      <c r="A24" s="142" t="s">
        <v>64</v>
      </c>
      <c r="B24" s="7" t="s">
        <v>65</v>
      </c>
      <c r="C24" s="46">
        <v>0.24</v>
      </c>
      <c r="D24" s="46">
        <v>0.68100000000000005</v>
      </c>
      <c r="E24" s="46">
        <v>0.20050399999999999</v>
      </c>
      <c r="F24" s="46">
        <v>0.17599999999999999</v>
      </c>
      <c r="G24" s="46">
        <v>0.49919999999999998</v>
      </c>
      <c r="H24" s="144">
        <v>0.36429599999999995</v>
      </c>
    </row>
    <row r="25" spans="1:10" ht="30.75" thickBot="1" x14ac:dyDescent="0.3">
      <c r="A25" s="146" t="s">
        <v>66</v>
      </c>
      <c r="B25" s="147" t="s">
        <v>67</v>
      </c>
      <c r="C25" s="148">
        <v>0.26800000000000002</v>
      </c>
      <c r="D25" s="148">
        <v>1.1659999999999999</v>
      </c>
      <c r="E25" s="148">
        <v>0.17394999999999999</v>
      </c>
      <c r="F25" s="148">
        <v>0.19650000000000001</v>
      </c>
      <c r="G25" s="148">
        <v>0.85499999999999998</v>
      </c>
      <c r="H25" s="149">
        <v>0.31605</v>
      </c>
    </row>
    <row r="27" spans="1:10" ht="194.25" customHeight="1" x14ac:dyDescent="0.25">
      <c r="A27" s="53" t="s">
        <v>80</v>
      </c>
      <c r="B27" s="230" t="s">
        <v>81</v>
      </c>
      <c r="C27" s="230"/>
      <c r="D27" s="230"/>
      <c r="E27" s="230"/>
      <c r="F27" s="230"/>
      <c r="G27" s="230"/>
      <c r="H27" s="230"/>
    </row>
    <row r="28" spans="1:10" ht="32.450000000000003" customHeight="1" x14ac:dyDescent="0.25">
      <c r="A28" s="53"/>
      <c r="B28" s="52"/>
      <c r="C28" s="52"/>
      <c r="D28" s="52"/>
      <c r="E28" s="52"/>
      <c r="F28" s="52"/>
      <c r="G28" s="52"/>
      <c r="H28" s="52"/>
    </row>
    <row r="30" spans="1:10" ht="15.75" x14ac:dyDescent="0.25">
      <c r="A30" s="215"/>
      <c r="B30" s="215"/>
      <c r="C30" s="215"/>
      <c r="D30" s="215"/>
      <c r="E30" s="215"/>
      <c r="F30" s="215"/>
      <c r="G30" s="215"/>
      <c r="H30" s="215"/>
    </row>
  </sheetData>
  <mergeCells count="8">
    <mergeCell ref="A30:H30"/>
    <mergeCell ref="A1:H1"/>
    <mergeCell ref="A2:H2"/>
    <mergeCell ref="A4:A5"/>
    <mergeCell ref="B4:B5"/>
    <mergeCell ref="C4:E4"/>
    <mergeCell ref="F4:H4"/>
    <mergeCell ref="B27:H27"/>
  </mergeCells>
  <pageMargins left="0.7" right="0.7" top="0.75" bottom="0.75" header="0.3" footer="0.3"/>
  <pageSetup paperSize="9"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2023-10-12T08:56:18Z</dcterms:modified>
</cp:coreProperties>
</file>